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345" windowWidth="17055" windowHeight="10830" activeTab="0"/>
  </bookViews>
  <sheets>
    <sheet name="Nutrient Databases" sheetId="1" r:id="rId1"/>
  </sheets>
  <definedNames>
    <definedName name="summ_ic1_kcalzn">#REF!</definedName>
    <definedName name="summ_ic2_kcalzn">#REF!</definedName>
    <definedName name="summ_ic3_kcalzn">#REF!</definedName>
  </definedNames>
  <calcPr fullCalcOnLoad="1"/>
</workbook>
</file>

<file path=xl/comments1.xml><?xml version="1.0" encoding="utf-8"?>
<comments xmlns="http://schemas.openxmlformats.org/spreadsheetml/2006/main">
  <authors>
    <author>ryanw</author>
  </authors>
  <commentList>
    <comment ref="V298" authorId="0">
      <text>
        <r>
          <rPr>
            <b/>
            <sz val="9"/>
            <rFont val="Tahoma"/>
            <family val="2"/>
          </rPr>
          <t>ryanw:</t>
        </r>
        <r>
          <rPr>
            <sz val="9"/>
            <rFont val="Tahoma"/>
            <family val="2"/>
          </rPr>
          <t xml:space="preserve">
If updated to Reddy 2002 then this value should be 165/2.75 = 60 
But water content = 11.6</t>
        </r>
      </text>
    </comment>
    <comment ref="U298" authorId="0">
      <text>
        <r>
          <rPr>
            <b/>
            <sz val="9"/>
            <rFont val="Tahoma"/>
            <family val="2"/>
          </rPr>
          <t>ryanw:</t>
        </r>
        <r>
          <rPr>
            <sz val="9"/>
            <rFont val="Tahoma"/>
            <family val="2"/>
          </rPr>
          <t xml:space="preserve">
This should be 0.42</t>
        </r>
      </text>
    </comment>
    <comment ref="AB13" authorId="0">
      <text>
        <r>
          <rPr>
            <b/>
            <sz val="9"/>
            <rFont val="Tahoma"/>
            <family val="2"/>
          </rPr>
          <t>ryanw:</t>
        </r>
        <r>
          <rPr>
            <sz val="9"/>
            <rFont val="Tahoma"/>
            <family val="2"/>
          </rPr>
          <t xml:space="preserve">
Could use millet Zn value from cooked USDA = 2.9
</t>
        </r>
      </text>
    </comment>
  </commentList>
</comments>
</file>

<file path=xl/sharedStrings.xml><?xml version="1.0" encoding="utf-8"?>
<sst xmlns="http://schemas.openxmlformats.org/spreadsheetml/2006/main" count="1536" uniqueCount="1055">
  <si>
    <t>IML</t>
  </si>
  <si>
    <t>Yams</t>
  </si>
  <si>
    <t>Sugar Cane</t>
  </si>
  <si>
    <t>Sugar Beet</t>
  </si>
  <si>
    <t>Cottonseed</t>
  </si>
  <si>
    <t>Wheat, white flour</t>
  </si>
  <si>
    <t>Wheat, whole wheat flour</t>
  </si>
  <si>
    <t>Barley</t>
  </si>
  <si>
    <t>Maize, White</t>
  </si>
  <si>
    <t>Rye</t>
  </si>
  <si>
    <t>Oats</t>
  </si>
  <si>
    <t>Millet</t>
  </si>
  <si>
    <t>Sorghum</t>
  </si>
  <si>
    <t>Cereals, Other</t>
  </si>
  <si>
    <t>Cereals, Other, Teff</t>
  </si>
  <si>
    <t>Potatoes</t>
  </si>
  <si>
    <t>Cassava</t>
  </si>
  <si>
    <t>Sweet Potatoes</t>
  </si>
  <si>
    <t>Roots, Other</t>
  </si>
  <si>
    <t>Sugar, Non-Centrifugal</t>
  </si>
  <si>
    <t>Sugar (Raw Equivalent)</t>
  </si>
  <si>
    <t>Sweeteners, Other</t>
  </si>
  <si>
    <t>Beans</t>
  </si>
  <si>
    <t>Peas</t>
  </si>
  <si>
    <t>Nuts</t>
  </si>
  <si>
    <t>Soyabeans</t>
  </si>
  <si>
    <t>Groundnuts (Shelled Eq)</t>
  </si>
  <si>
    <t>Sunflowerseed</t>
  </si>
  <si>
    <t>Coconuts - Incl Copra</t>
  </si>
  <si>
    <t>Sesameseed</t>
  </si>
  <si>
    <t>Olives</t>
  </si>
  <si>
    <t>Oilcrops, Other</t>
  </si>
  <si>
    <t>Soyabean Oil</t>
  </si>
  <si>
    <t>Groundnut Oil</t>
  </si>
  <si>
    <t>Sunflowerseed Oil</t>
  </si>
  <si>
    <t>Rape and Mustard Oil</t>
  </si>
  <si>
    <t>Cottonseed Oil</t>
  </si>
  <si>
    <t>Palmkernel Oil</t>
  </si>
  <si>
    <t>Palm Oil</t>
  </si>
  <si>
    <t>Coconut Oil</t>
  </si>
  <si>
    <t>Sesameseed Oil</t>
  </si>
  <si>
    <t>Olive Oil</t>
  </si>
  <si>
    <t>Ricebran Oil</t>
  </si>
  <si>
    <t>Maize Germ Oil</t>
  </si>
  <si>
    <t>Oilcrops Oil, Other</t>
  </si>
  <si>
    <t>Tomatoes</t>
  </si>
  <si>
    <t>Onions</t>
  </si>
  <si>
    <t>Vegetables, Other</t>
  </si>
  <si>
    <t>Oranges, Mandarines</t>
  </si>
  <si>
    <t>Lemons, Limes</t>
  </si>
  <si>
    <t>Grapefruit</t>
  </si>
  <si>
    <t>Citrus, Other</t>
  </si>
  <si>
    <t>Bananas</t>
  </si>
  <si>
    <t>Plantains</t>
  </si>
  <si>
    <t>Apples</t>
  </si>
  <si>
    <t>Pineapples</t>
  </si>
  <si>
    <t>Dates</t>
  </si>
  <si>
    <t>Grapes</t>
  </si>
  <si>
    <t>Fruits, Other</t>
  </si>
  <si>
    <t>Coffee</t>
  </si>
  <si>
    <t>Cocoa Beans</t>
  </si>
  <si>
    <t>Tea</t>
  </si>
  <si>
    <t>Pepper</t>
  </si>
  <si>
    <t>Pimento</t>
  </si>
  <si>
    <t>Cloves</t>
  </si>
  <si>
    <t>Spices, Other</t>
  </si>
  <si>
    <t>Wine</t>
  </si>
  <si>
    <t>Beer</t>
  </si>
  <si>
    <t>Beverages, Fermented</t>
  </si>
  <si>
    <t>Beverages, Alcoholic</t>
  </si>
  <si>
    <t>Bovine Meat</t>
  </si>
  <si>
    <t>Mutton &amp; Goat Meat</t>
  </si>
  <si>
    <t>Pigmeat</t>
  </si>
  <si>
    <t>Poultry Meat</t>
  </si>
  <si>
    <t>Meat, Other</t>
  </si>
  <si>
    <t>Offals, Edible</t>
  </si>
  <si>
    <t>Fats, Animals, Raw</t>
  </si>
  <si>
    <t>Milk, Whole</t>
  </si>
  <si>
    <t>Butter, Ghee</t>
  </si>
  <si>
    <t>Cream</t>
  </si>
  <si>
    <t>Eggs</t>
  </si>
  <si>
    <t>Honey</t>
  </si>
  <si>
    <t>Freshwater Fish</t>
  </si>
  <si>
    <t>Demersal Fish</t>
  </si>
  <si>
    <t>Pelagic Fish</t>
  </si>
  <si>
    <t>Marine Fish, Other</t>
  </si>
  <si>
    <t>Crustaceans</t>
  </si>
  <si>
    <t>Cephalopods</t>
  </si>
  <si>
    <t>Molluscs, Other</t>
  </si>
  <si>
    <t>Meat, Aquatic Mammals</t>
  </si>
  <si>
    <t>Aquatic Animals, Others</t>
  </si>
  <si>
    <t>Aquatic Plants</t>
  </si>
  <si>
    <t>Fish, Body Oil</t>
  </si>
  <si>
    <t>Fish, Liver Oil</t>
  </si>
  <si>
    <t>Rice (Milled Equivalent)</t>
  </si>
  <si>
    <t>Palmkernals</t>
  </si>
  <si>
    <t>Rape and Mustard Seed</t>
  </si>
  <si>
    <t>NDSR</t>
  </si>
  <si>
    <t>Taro</t>
  </si>
  <si>
    <t>USDA Number</t>
  </si>
  <si>
    <t>Barley, Hulled</t>
  </si>
  <si>
    <t>Barley, flour or meal</t>
  </si>
  <si>
    <t>Wheat flour, whole grain</t>
  </si>
  <si>
    <t>USDA Name</t>
  </si>
  <si>
    <t>WHEAT FLR,WHITE,ALL-PURPOSE,ENR,BLEACHED</t>
  </si>
  <si>
    <t>Corn flour, wholegrain, white</t>
  </si>
  <si>
    <t>CORNMEAL,WHOLE-GRAIN,WHITE</t>
  </si>
  <si>
    <t>RYE</t>
  </si>
  <si>
    <t>RYE FLOUR,MEDIUM</t>
  </si>
  <si>
    <t>CEREALS,OATS,REG &amp; QUICK &amp; INST,NOT FORT,DRY</t>
  </si>
  <si>
    <t>MILLET,RAW</t>
  </si>
  <si>
    <t>MILLET,COOKED</t>
  </si>
  <si>
    <t>OATS</t>
  </si>
  <si>
    <t>11363</t>
  </si>
  <si>
    <t>POTATOES,BKD,FLESH,WO/SALT</t>
  </si>
  <si>
    <t>POTATOES,BLD,CKD WO/ SKN,FLESH,W/ SALT</t>
  </si>
  <si>
    <t>11134</t>
  </si>
  <si>
    <t>CASSAVA,RAW</t>
  </si>
  <si>
    <t>11510</t>
  </si>
  <si>
    <t>SWEET POTATO,CKD,BLD,WO/ SKN</t>
  </si>
  <si>
    <t>11602</t>
  </si>
  <si>
    <t>YAM,CKD,BLD,DRND,OR BKD,WO/SALT</t>
  </si>
  <si>
    <t>19334</t>
  </si>
  <si>
    <t>SUGARS,BROWN</t>
  </si>
  <si>
    <t>16109</t>
  </si>
  <si>
    <t>SOYBEANS,MATURE CKD,BLD,WO/SALT</t>
  </si>
  <si>
    <t>16087</t>
  </si>
  <si>
    <t>PEANUTS,ALL TYPES,RAW</t>
  </si>
  <si>
    <t>16390</t>
  </si>
  <si>
    <t>PEANUTS,ALL TYPES,DRY-ROASTED,WO/SALT</t>
  </si>
  <si>
    <t>12036</t>
  </si>
  <si>
    <t>SUNFLOWER SD KRNLS,DRIED</t>
  </si>
  <si>
    <t>12104</t>
  </si>
  <si>
    <t>COCONUT MEAT,RAW</t>
  </si>
  <si>
    <t>12023</t>
  </si>
  <si>
    <t>SESAME SEEDS,WHOLE,DRIED</t>
  </si>
  <si>
    <t>09193</t>
  </si>
  <si>
    <t>OLIVES,RIPE,CND (SMALL-EXTRA LRG)</t>
  </si>
  <si>
    <t>04044</t>
  </si>
  <si>
    <t>OIL,SOYBN,SALAD OR COOKING</t>
  </si>
  <si>
    <t>04042</t>
  </si>
  <si>
    <t>OIL,PNUT,SALAD OR COOKING</t>
  </si>
  <si>
    <t>04060</t>
  </si>
  <si>
    <t>OIL,SUNFLOWER,LINOLEIC (LESS THAN 60%)</t>
  </si>
  <si>
    <t>04582</t>
  </si>
  <si>
    <t>OIL,CANOLA</t>
  </si>
  <si>
    <t>04502</t>
  </si>
  <si>
    <t>OIL,CTTNSD,SALAD OR COOKING</t>
  </si>
  <si>
    <t>04055</t>
  </si>
  <si>
    <t>OIL,PALM</t>
  </si>
  <si>
    <t>04047</t>
  </si>
  <si>
    <t>OIL,COCNT</t>
  </si>
  <si>
    <t>04058</t>
  </si>
  <si>
    <t>OIL,SESAME,SALAD OR COOKING</t>
  </si>
  <si>
    <t>04053</t>
  </si>
  <si>
    <t>OIL,OLIVE,SALAD OR COOKING</t>
  </si>
  <si>
    <t>04037</t>
  </si>
  <si>
    <t>OIL,RICE BRAN</t>
  </si>
  <si>
    <t>04518</t>
  </si>
  <si>
    <t>OIL,CORN,INDUSTRIAL &amp; RTL,ALLPURP SALAD OR COOKING</t>
  </si>
  <si>
    <t>11530</t>
  </si>
  <si>
    <t>TOMATOES,RED,RIPE,CKD</t>
  </si>
  <si>
    <t>ONIONS,CKD,BLD,DRND,WO/SALT</t>
  </si>
  <si>
    <t>11283</t>
  </si>
  <si>
    <t>09200</t>
  </si>
  <si>
    <t>ORANGES,RAW,ALL COMM VAR</t>
  </si>
  <si>
    <t>09218</t>
  </si>
  <si>
    <t>TANGERINES,(MANDARIN ORANGES),RAW</t>
  </si>
  <si>
    <t>09150</t>
  </si>
  <si>
    <t>LEMONS,RAW,WITHOUT PEEL</t>
  </si>
  <si>
    <t>09159</t>
  </si>
  <si>
    <t>LIMES,RAW</t>
  </si>
  <si>
    <t>09111</t>
  </si>
  <si>
    <t>GRAPEFRUIT,RAW,PINK&amp;RED&amp;WHITE,ALL AREAS</t>
  </si>
  <si>
    <t>09040</t>
  </si>
  <si>
    <t>BANANAS,RAW</t>
  </si>
  <si>
    <t>09278</t>
  </si>
  <si>
    <t>PLANTAINS,COOKED</t>
  </si>
  <si>
    <t>09003</t>
  </si>
  <si>
    <t>APPLES,RAW,WITH SKIN</t>
  </si>
  <si>
    <t>09266</t>
  </si>
  <si>
    <t>PINEAPPLE,RAW,ALL VAR</t>
  </si>
  <si>
    <t>09087</t>
  </si>
  <si>
    <t>DATES,DEGLET NOOR</t>
  </si>
  <si>
    <t>09132</t>
  </si>
  <si>
    <t>GRAPES,RED OR GRN (EURO TYPE,SUCH AS THOMPSON SEEDLESS),RAW</t>
  </si>
  <si>
    <t>14215</t>
  </si>
  <si>
    <t>COFFEE,INST,REG,PREP W/H2O</t>
  </si>
  <si>
    <t>19165</t>
  </si>
  <si>
    <t>COCOA,DRY PDR,UNSWTND</t>
  </si>
  <si>
    <t>14355</t>
  </si>
  <si>
    <t>TEA,BREWED,PREP W/TAP H2O</t>
  </si>
  <si>
    <t>02031</t>
  </si>
  <si>
    <t>PEPPER,RED OR CAYENNE</t>
  </si>
  <si>
    <t>02030</t>
  </si>
  <si>
    <t>PEPPER,BLACK</t>
  </si>
  <si>
    <t>02011</t>
  </si>
  <si>
    <t>CLOVES,GROUND</t>
  </si>
  <si>
    <t>14084</t>
  </si>
  <si>
    <t>ALCOHOLIC BEV,WINE,TABLE,ALL</t>
  </si>
  <si>
    <t>14003</t>
  </si>
  <si>
    <t>ALCOHOLIC BEV,BEER,REG,ALL</t>
  </si>
  <si>
    <t>14533</t>
  </si>
  <si>
    <t>ALCOHOLIC BEV,DISTILLED,ALL 100 PROOF</t>
  </si>
  <si>
    <t>01077</t>
  </si>
  <si>
    <t>MILK,WHL,3.25% MILKFAT,W/ ADDED VITAMIN D</t>
  </si>
  <si>
    <t>01145</t>
  </si>
  <si>
    <t>BUTTER,WITHOUT SALT</t>
  </si>
  <si>
    <t>01050</t>
  </si>
  <si>
    <t>CREAM,FLUID,LT (COFFEE CRM OR TABLE CRM)</t>
  </si>
  <si>
    <t>19296</t>
  </si>
  <si>
    <t>HONEY</t>
  </si>
  <si>
    <t>COTTONSEED KRNLS,RSTD (GLANDLESS)</t>
  </si>
  <si>
    <t>20452</t>
  </si>
  <si>
    <t>RICE,WHITE,SHORT-GRAIN,RAW,UNENR</t>
  </si>
  <si>
    <t>04589</t>
  </si>
  <si>
    <t>FISH OIL,COD LIVER</t>
  </si>
  <si>
    <t>04590</t>
  </si>
  <si>
    <t>FISH OIL,HERRING</t>
  </si>
  <si>
    <t>BUCKWHEAT</t>
  </si>
  <si>
    <t>BUCKWHEAT FLR,WHOLE-GROAT</t>
  </si>
  <si>
    <t>19034</t>
  </si>
  <si>
    <t>POPCORN,AIR-POPPED</t>
  </si>
  <si>
    <t>20035</t>
  </si>
  <si>
    <t>QUINOA,UNCKD</t>
  </si>
  <si>
    <t>20069</t>
  </si>
  <si>
    <t>TRITICALE</t>
  </si>
  <si>
    <t>TRITICALE FLR,WHOLE-GRAIN</t>
  </si>
  <si>
    <t>20545</t>
  </si>
  <si>
    <t>20142</t>
  </si>
  <si>
    <t>TEFF,UNCKD</t>
  </si>
  <si>
    <t>11519</t>
  </si>
  <si>
    <t>TARO,COOKED,WITHOUT SALT</t>
  </si>
  <si>
    <t>sweeteners, fructose sweetener</t>
  </si>
  <si>
    <t>sweeteners, syrup, pure corn syrup</t>
  </si>
  <si>
    <t>food industry additives and ingredients, glucose (dextrose)</t>
  </si>
  <si>
    <t>food industry additives and ingredients, lactose</t>
  </si>
  <si>
    <t>food industry additives and ingredients, high fructose corn syrup, 55%</t>
  </si>
  <si>
    <t>44018</t>
  </si>
  <si>
    <t>SWEETENERS,TABLETOP,FRUCTOSE,LIQ</t>
  </si>
  <si>
    <t>19351</t>
  </si>
  <si>
    <t>SYRUPS,CORN,HIGH-FRUCTOSE</t>
  </si>
  <si>
    <t>19349</t>
  </si>
  <si>
    <t>SYRUPS,CORN,DK</t>
  </si>
  <si>
    <t>19350</t>
  </si>
  <si>
    <t>SYRUPS,CORN,LT</t>
  </si>
  <si>
    <t>16086</t>
  </si>
  <si>
    <t>PEAS,SPLIT,MATURE SEEDS,CKD,BLD,WO/SALT</t>
  </si>
  <si>
    <t>16085</t>
  </si>
  <si>
    <t>PEAS,SPLIT,MATURE SEEDS,RAW</t>
  </si>
  <si>
    <t>USDA kcal</t>
  </si>
  <si>
    <t>USDA Zinc</t>
  </si>
  <si>
    <t>NDSR kcal</t>
  </si>
  <si>
    <t>Millet, Whole grain</t>
  </si>
  <si>
    <t>Millet, finger</t>
  </si>
  <si>
    <t>IML Name</t>
  </si>
  <si>
    <t>WHEAT, FLOUR, 72% EXTRACTION</t>
  </si>
  <si>
    <t>Wheat, flour, whole grain</t>
  </si>
  <si>
    <t>Barley, wholegrain, dry</t>
  </si>
  <si>
    <t>maizemeal, wholegrain, white</t>
  </si>
  <si>
    <t>Oats, ckd</t>
  </si>
  <si>
    <t>Sorghum, whole grain</t>
  </si>
  <si>
    <t>NDSR Name</t>
  </si>
  <si>
    <t>Teff</t>
  </si>
  <si>
    <t>Yam (IML)</t>
  </si>
  <si>
    <t>tomatoes, red, ripe, ckd</t>
  </si>
  <si>
    <t>Bovine meat</t>
  </si>
  <si>
    <t>EGG, CKD, HARD BOILED</t>
  </si>
  <si>
    <t>Carp, Tilapia</t>
  </si>
  <si>
    <t>15262</t>
  </si>
  <si>
    <t>15009</t>
  </si>
  <si>
    <t>CARP,COOKED,DRY HEAT</t>
  </si>
  <si>
    <t>Diadramous Fish</t>
  </si>
  <si>
    <t>Tilapia, ckd, dry heat</t>
  </si>
  <si>
    <t>15016</t>
  </si>
  <si>
    <t>COD,ATLANTIC,CKD,DRY HEAT</t>
  </si>
  <si>
    <t>15037</t>
  </si>
  <si>
    <t>HALIBUT,ATLANTIC&amp;PACIFIC,CKD,DRY HEAT</t>
  </si>
  <si>
    <t>15095</t>
  </si>
  <si>
    <t>SHARK,MIXED SPECIES,RAW</t>
  </si>
  <si>
    <t>Fish oil, salmon</t>
  </si>
  <si>
    <t>Fish oil, cod liver</t>
  </si>
  <si>
    <t>rice (milled equivalent)</t>
  </si>
  <si>
    <t>Aquatic animals (beef)</t>
  </si>
  <si>
    <t>Vegetable, potato, boiled w/o skin</t>
  </si>
  <si>
    <t>cassava (yuca), cooked</t>
  </si>
  <si>
    <t xml:space="preserve"> yams (sweet potato type), boiled</t>
  </si>
  <si>
    <t>Sugar, raw</t>
  </si>
  <si>
    <t>Olives, black</t>
  </si>
  <si>
    <t>lemons, limes</t>
  </si>
  <si>
    <t>mustard, seed</t>
  </si>
  <si>
    <t>POTATO, BKD OR BLD (W/ OR W/O SKIN)</t>
  </si>
  <si>
    <t>Sugar cane</t>
  </si>
  <si>
    <t>Sugar beet</t>
  </si>
  <si>
    <t>sugar, brown, cane or beet</t>
  </si>
  <si>
    <t>sunflower seed</t>
  </si>
  <si>
    <t>Peanut oil</t>
  </si>
  <si>
    <t>Rape and mustard oil</t>
  </si>
  <si>
    <t>Soybean oil</t>
  </si>
  <si>
    <t>Palm oil, red, fresh</t>
  </si>
  <si>
    <t>Coconut oil</t>
  </si>
  <si>
    <t>Olive oil</t>
  </si>
  <si>
    <t>Vegetable oil, rice bran</t>
  </si>
  <si>
    <t>Maize oil</t>
  </si>
  <si>
    <t>Oil</t>
  </si>
  <si>
    <t>Tomato, ripe or green, raw or ckd</t>
  </si>
  <si>
    <t>Onion, bulb, raw or boiled</t>
  </si>
  <si>
    <t>Coconut meat, fresh</t>
  </si>
  <si>
    <t>Peanuts, all types, raw or cooked</t>
  </si>
  <si>
    <t>Olives, ripe, cnd, pitted</t>
  </si>
  <si>
    <t>Sesame seed, whole, dried</t>
  </si>
  <si>
    <t>Orange, raw</t>
  </si>
  <si>
    <t>Lemon, raw</t>
  </si>
  <si>
    <t>grapefruit, raw, pink/red/white, all areas</t>
  </si>
  <si>
    <t>Plantain, ckd</t>
  </si>
  <si>
    <t>Apple, raw</t>
  </si>
  <si>
    <t>Banana, raw, ripe</t>
  </si>
  <si>
    <t>pineapple, raw</t>
  </si>
  <si>
    <t>Date</t>
  </si>
  <si>
    <t>Grape</t>
  </si>
  <si>
    <t>Coffee beverage, prepared</t>
  </si>
  <si>
    <t>Cocoa powder</t>
  </si>
  <si>
    <t>Tea beverage, prepared</t>
  </si>
  <si>
    <t>Pepper, red, pungent, dry pwd</t>
  </si>
  <si>
    <t>Wine, table 11.5% alcohol</t>
  </si>
  <si>
    <t>Beer, commercial, 4% alcohol</t>
  </si>
  <si>
    <t>Beer, made from millet</t>
  </si>
  <si>
    <t>Distilled spirits, 50% alcohol</t>
  </si>
  <si>
    <t>SEAWEED, KELP, RAW (SEAGIRDLE);SEAWEED, LAVER, RAW (NORI)</t>
  </si>
  <si>
    <t>Palm, nut</t>
  </si>
  <si>
    <t>Cottonseed Krnls, rstd (glandles)</t>
  </si>
  <si>
    <t>Mustard seeds</t>
  </si>
  <si>
    <t>Name</t>
  </si>
  <si>
    <t>cassava, white</t>
  </si>
  <si>
    <t>USDA 16086/Reddy</t>
  </si>
  <si>
    <t>14533 USDA</t>
  </si>
  <si>
    <t>Turkey, all classes, meat and skin, cooked and roasted</t>
  </si>
  <si>
    <t>Goose, domesticated, meat and skin, cooked, roasted (no data points in USDA)</t>
  </si>
  <si>
    <t>Duck, domesticated, meat and skin, cooked, roasted (no data points in USDA)</t>
  </si>
  <si>
    <t>Beef, composite of trimmed retial cuts, separable lean and fat, trimmed to 1/8"fat, all grades, cooked</t>
  </si>
  <si>
    <t>Lamb, Australian, imported, fresh, composite of trimmed retail cuts, separable lean and fat, trimmed to 1/8"fat, cooked</t>
  </si>
  <si>
    <t>Pork, fresh composite of trimmed leg, loin, shoulder and spareribs,  separable lean and fat, cooked</t>
  </si>
  <si>
    <t>USDA 17281</t>
  </si>
  <si>
    <t>USDA 13796</t>
  </si>
  <si>
    <t>Game meat, horse, cooked, roasted</t>
  </si>
  <si>
    <t>Game meat, rabbit, domesticated, composite of cuts, cooked, roasted</t>
  </si>
  <si>
    <t>Almonds</t>
  </si>
  <si>
    <t>Brazil Nuts</t>
  </si>
  <si>
    <t>Mustard seed (ground)</t>
  </si>
  <si>
    <t>Spices, mustard seed, ground</t>
  </si>
  <si>
    <t xml:space="preserve"> Kcal</t>
  </si>
  <si>
    <t>USDA 20081/IML</t>
  </si>
  <si>
    <t>USDA 20080/Reddy 2002</t>
  </si>
  <si>
    <t>USDA 20004/Reddy 2002</t>
  </si>
  <si>
    <t>USDA 20320/Reddy 2002</t>
  </si>
  <si>
    <t>USDA 20062/Reddy 2002</t>
  </si>
  <si>
    <t>USDA 19334</t>
  </si>
  <si>
    <t>USDA 20444/20450/20452</t>
  </si>
  <si>
    <t>Rice, white, raw, unenriched, long-, medium-, short-grain average</t>
  </si>
  <si>
    <t>Phyt_Phillippy</t>
  </si>
  <si>
    <t>Phyt_Reddy</t>
  </si>
  <si>
    <t>46-73</t>
  </si>
  <si>
    <t>Assume phytate = 0</t>
  </si>
  <si>
    <t>12061</t>
  </si>
  <si>
    <t>12078</t>
  </si>
  <si>
    <t>Nuts, cashew nuts, raw</t>
  </si>
  <si>
    <t>12087</t>
  </si>
  <si>
    <t>12120</t>
  </si>
  <si>
    <t>Nuts, hazelnuts or filberts</t>
  </si>
  <si>
    <t>12155</t>
  </si>
  <si>
    <t>Nuts, walnuts, english</t>
  </si>
  <si>
    <t>USDA 12036/Miller et al. 1986</t>
  </si>
  <si>
    <t>USDA 12104/Reddy 2002</t>
  </si>
  <si>
    <t>USDA 09193</t>
  </si>
  <si>
    <t>04044 USDA</t>
  </si>
  <si>
    <t>04042 USDA</t>
  </si>
  <si>
    <t>04582 USDA</t>
  </si>
  <si>
    <t>04502 USDA</t>
  </si>
  <si>
    <t>04055 USDA</t>
  </si>
  <si>
    <t>04047 USDA</t>
  </si>
  <si>
    <t>04058 USDA</t>
  </si>
  <si>
    <t>04053 USDA</t>
  </si>
  <si>
    <t>04037 USDA</t>
  </si>
  <si>
    <t>04518 USDA</t>
  </si>
  <si>
    <t>Oil, Safflower, salad or cooking, high oleic (primary safflower oil of commerce)</t>
  </si>
  <si>
    <t>04511</t>
  </si>
  <si>
    <t>42231</t>
  </si>
  <si>
    <t>Oil, flaxseed</t>
  </si>
  <si>
    <t>Spices, poppy seed</t>
  </si>
  <si>
    <t>02033</t>
  </si>
  <si>
    <t>12220</t>
  </si>
  <si>
    <t>Seeds, flaxseed</t>
  </si>
  <si>
    <t>USDA</t>
  </si>
  <si>
    <t>onions, ckd</t>
  </si>
  <si>
    <t>14084 USDA</t>
  </si>
  <si>
    <t>14003 USDA</t>
  </si>
  <si>
    <t>USDA 10188</t>
  </si>
  <si>
    <t>Pork, fresh composite of trimmed retail cuts( leg, loin, shoulder and spareribs),  separable lean and fat, cooked</t>
  </si>
  <si>
    <t>Chicken, roasting, meat and skin, cooked, roasted</t>
  </si>
  <si>
    <t>USDA 05112, 05166, 05140, 05147</t>
  </si>
  <si>
    <t>Game meat, deer, cooked, roasted</t>
  </si>
  <si>
    <t>USDA 05140, 17171, 17178, 17165</t>
  </si>
  <si>
    <t>04002</t>
  </si>
  <si>
    <t>Lard</t>
  </si>
  <si>
    <t>Beef tallow</t>
  </si>
  <si>
    <t>04001</t>
  </si>
  <si>
    <t>Mutton tallow</t>
  </si>
  <si>
    <t>04520</t>
  </si>
  <si>
    <t>04542</t>
  </si>
  <si>
    <t>Fat, chicken</t>
  </si>
  <si>
    <t>Animal fats: lard, beef tallow, mutton tallow, chicken fat</t>
  </si>
  <si>
    <t>USDA 04002, 04001, 04520, 04542</t>
  </si>
  <si>
    <t>USDA 01145</t>
  </si>
  <si>
    <t>USDA 01050</t>
  </si>
  <si>
    <t>CREAM,FLUID,LT (COFFEE CRM OR TABLE CRM), ~20%</t>
  </si>
  <si>
    <t>USDA 01129</t>
  </si>
  <si>
    <t>USDA 19296</t>
  </si>
  <si>
    <t>11442</t>
  </si>
  <si>
    <t>Seaweed, agar, raw</t>
  </si>
  <si>
    <t>11444</t>
  </si>
  <si>
    <t>Seaweed, irishmoss, raw</t>
  </si>
  <si>
    <t>11445</t>
  </si>
  <si>
    <t>Seaweed, kelp, raw</t>
  </si>
  <si>
    <t>11446</t>
  </si>
  <si>
    <t>Seaweed, laver, raw</t>
  </si>
  <si>
    <t>11666</t>
  </si>
  <si>
    <t>Seaweed, spirulina, raw</t>
  </si>
  <si>
    <t>11669</t>
  </si>
  <si>
    <t>Seaweed, wakame, raw</t>
  </si>
  <si>
    <t>04590 USDA</t>
  </si>
  <si>
    <t>04589 USDA</t>
  </si>
  <si>
    <t>USDA (11442, 11444, 11445, 11446, 11666, 11669)</t>
  </si>
  <si>
    <t>16081</t>
  </si>
  <si>
    <t>16038</t>
  </si>
  <si>
    <t>16002</t>
  </si>
  <si>
    <t>16025</t>
  </si>
  <si>
    <t>16043</t>
  </si>
  <si>
    <t>16072</t>
  </si>
  <si>
    <t>16033</t>
  </si>
  <si>
    <t>Beans, Mung, mature seeds, cooked, boiled, without salt</t>
  </si>
  <si>
    <t>Beans, Navy, mature seeds, cooked, boiled, without salt</t>
  </si>
  <si>
    <t>Beans, adzuki, mature seeds, cooked, boiled, without salt</t>
  </si>
  <si>
    <t>Beans, great northern mature seeds, cooked, boiled, without salt</t>
  </si>
  <si>
    <t>Beans, pinto, mature seeds, cooked, boiled, without salt</t>
  </si>
  <si>
    <t>Beans, lima, mature seeds, cooked, boiled, without salt</t>
  </si>
  <si>
    <t>Beans, kidney, mature seeds, cooked, boiled, without salt</t>
  </si>
  <si>
    <t>Cowpeas, common, mature seeds, cooked, boiled, without salt</t>
  </si>
  <si>
    <t>16063</t>
  </si>
  <si>
    <t>16053</t>
  </si>
  <si>
    <t>Broadbeans (fava beans), mature seeds, cooked, boiled without salt</t>
  </si>
  <si>
    <t>pigeon peas (red gram), mature seeds, cooked, boiled, without salt</t>
  </si>
  <si>
    <t>16102</t>
  </si>
  <si>
    <t>16070</t>
  </si>
  <si>
    <t>Lentils, mature seeds, cooked, boiled, without salt</t>
  </si>
  <si>
    <t>16057</t>
  </si>
  <si>
    <t>Chickpeas, mature seeds, cooked, boiled, without salt</t>
  </si>
  <si>
    <t>MILLET,RAW (Ragi)</t>
  </si>
  <si>
    <t>Unknown source</t>
  </si>
  <si>
    <t>Assumed phytate = 0 for oils</t>
  </si>
  <si>
    <t xml:space="preserve">USDA zinc values </t>
  </si>
  <si>
    <t>Assume phytate = 0 for alcohol</t>
  </si>
  <si>
    <t>Milk, whole, 3.25% milkfat, without added Vitamin A and Vitamin D</t>
  </si>
  <si>
    <t>USDA 01211</t>
  </si>
  <si>
    <t xml:space="preserve">12160 </t>
  </si>
  <si>
    <t>02024</t>
  </si>
  <si>
    <t>RICE,WHITE,LONG-GRAIN,REG,CKD,UNENR, W/SALT</t>
  </si>
  <si>
    <t>NDSR Foodid</t>
  </si>
  <si>
    <t>ingredient, flour, white all-purpose, unenriched</t>
  </si>
  <si>
    <t>ingredient, flour, barley</t>
  </si>
  <si>
    <t>ingredient, flour, corn, whole grain, white</t>
  </si>
  <si>
    <t>ingredient, oatmeal - dry</t>
  </si>
  <si>
    <t>USDA 20038/Reddy 2002</t>
  </si>
  <si>
    <t>SORGHUM FLOUR</t>
  </si>
  <si>
    <t>ingredient, sorghum</t>
  </si>
  <si>
    <t>Cereals, other</t>
  </si>
  <si>
    <t>ingredient, flour, buckwheat</t>
  </si>
  <si>
    <t>snacks, popcorn, home popped, hot air popped</t>
  </si>
  <si>
    <t>ingredient, quinoa - dry</t>
  </si>
  <si>
    <t>ingredient, flour, triticale flour - whole grain</t>
  </si>
  <si>
    <t>fonio</t>
  </si>
  <si>
    <t>NDSR 10788, 11988, 18417, 18418, 1051</t>
  </si>
  <si>
    <t>USDA 11134/ Reddy 2002</t>
  </si>
  <si>
    <t>USDA 11510/ Reddy 2002</t>
  </si>
  <si>
    <t>USDA 11602/Reddy 2002</t>
  </si>
  <si>
    <t xml:space="preserve">USDA 11519/IML </t>
  </si>
  <si>
    <t xml:space="preserve">IML </t>
  </si>
  <si>
    <t>Sweeteners, other</t>
  </si>
  <si>
    <t>NDSR 4293, 2816, 28930, 38937, 28933</t>
  </si>
  <si>
    <t>ingredient, millet - dry</t>
  </si>
  <si>
    <t>vegetables, beans, mung beans, cooked from dried</t>
  </si>
  <si>
    <t>vegetables, beans, navy beans, cooked from dried</t>
  </si>
  <si>
    <t>vegetables, beans, adzuki beans</t>
  </si>
  <si>
    <t>vegetables, beans, great northern, cooked from dried</t>
  </si>
  <si>
    <t>vegetables, beans, pinto beans, cooked from dried</t>
  </si>
  <si>
    <t>vegetables, beans, lima beans, cooked from dried</t>
  </si>
  <si>
    <t>vegetables, beans, kidney beans, cooked from dried</t>
  </si>
  <si>
    <t>vegetables, beans, black, cooked from dried</t>
  </si>
  <si>
    <t>vegetables, beans, brown, cooked from dried</t>
  </si>
  <si>
    <t>16015</t>
  </si>
  <si>
    <t>Beans, black, mature seeds, cooked, boiled, without salt</t>
  </si>
  <si>
    <t>USDA 16081, 16038, 16002, 16025, 16043, 16072, 16033/Reddy</t>
  </si>
  <si>
    <t>vegetables, peas, split peas - yellow or green, cooked from dried</t>
  </si>
  <si>
    <t>Pulses, other</t>
  </si>
  <si>
    <t>vegetables, peas, cowpeas, cooked from dried</t>
  </si>
  <si>
    <t>vegetables, beans, broadbeans, cooked from dried</t>
  </si>
  <si>
    <t>vegetables, peas, pigeonpeas - cooked</t>
  </si>
  <si>
    <t>vegetables, lentils, cooked from dried</t>
  </si>
  <si>
    <t>vegetables, beans, garbanzo beans, cooked from dried</t>
  </si>
  <si>
    <t>nuts and seeds, almonds, raw (dried - unblanched)</t>
  </si>
  <si>
    <t>nuts and seeds, Brazil nuts, unsalted</t>
  </si>
  <si>
    <t>nuts and seeds, cashews, raw</t>
  </si>
  <si>
    <t>nuts and seeds, chestnuts, raw (dried)</t>
  </si>
  <si>
    <t>nuts and seeds, filberts, raw (dried)</t>
  </si>
  <si>
    <t>nuts and seeds, pistachio nuts, raw (dried)</t>
  </si>
  <si>
    <t>nuts and seeds, walnuts</t>
  </si>
  <si>
    <t>USDA16063, 16053, 16102, 16070, 16057/Reddy 2002</t>
  </si>
  <si>
    <t>USDA 12061, 12078, 12087, 12120, 12155/Reddy 2002</t>
  </si>
  <si>
    <t>vegetables, beans, soybeans, cooked from dried</t>
  </si>
  <si>
    <t>USDA 16109/Reddy 2002</t>
  </si>
  <si>
    <t>nuts and seeds, peanuts, raw (dried)</t>
  </si>
  <si>
    <t>nuts and seeds, peanuts, roasted, dry roasted, unsalted</t>
  </si>
  <si>
    <t>USDA 16087, 16390/Reddy 2002</t>
  </si>
  <si>
    <t>nuts and seeds, sunflower seeds, raw (dried)</t>
  </si>
  <si>
    <t>nuts and seeds, coconut, fresh</t>
  </si>
  <si>
    <t xml:space="preserve">USDA (12023) IML/Reddy 2002 </t>
  </si>
  <si>
    <t>nuts and seeds, sesame seeds, whole (unhulled), dried</t>
  </si>
  <si>
    <t>12160 USDA 12160/IML</t>
  </si>
  <si>
    <t>USDA 02024/IML</t>
  </si>
  <si>
    <t>Oilcrops, other</t>
  </si>
  <si>
    <t>nuts and seeds, poppy seeds</t>
  </si>
  <si>
    <t>nuts and seeds, flax seeds, not fortified</t>
  </si>
  <si>
    <t>nuts and seeds, hemp seeds</t>
  </si>
  <si>
    <t>fats, oil, palm</t>
  </si>
  <si>
    <t>fats, oil, sesame</t>
  </si>
  <si>
    <t>Sesame oil</t>
  </si>
  <si>
    <t>fats, oil, soybean - unhydrogenated</t>
  </si>
  <si>
    <t>fats, oil, coconut</t>
  </si>
  <si>
    <t>fats, oil, cottonseed</t>
  </si>
  <si>
    <t>fats, oil, peanut</t>
  </si>
  <si>
    <t>fats, oil, corn</t>
  </si>
  <si>
    <t>fats, oil, canola (canbra or rapeseed)</t>
  </si>
  <si>
    <t>fats, oil, rice bran</t>
  </si>
  <si>
    <t>fats, oil, olive</t>
  </si>
  <si>
    <t>fats, oil, sunflower</t>
  </si>
  <si>
    <t>OIL,SUNFLOWER,LINOLEIC (LESS THAN 60%); UDSA 04060</t>
  </si>
  <si>
    <t>fats, oil, palm kernel</t>
  </si>
  <si>
    <t>04513</t>
  </si>
  <si>
    <t>Vegetable oil, palm kernel</t>
  </si>
  <si>
    <t>USDA 04513</t>
  </si>
  <si>
    <t>Oilcrops Oil, other</t>
  </si>
  <si>
    <t>fats, oil, safflower</t>
  </si>
  <si>
    <t>fats, oil, flax seed</t>
  </si>
  <si>
    <t>fats, oil, hemp</t>
  </si>
  <si>
    <t>USDA 42231, 04511</t>
  </si>
  <si>
    <t>USDA 04060</t>
  </si>
  <si>
    <t>vegetables, tomato, cooked from fresh</t>
  </si>
  <si>
    <t>vegetables, onion, white, yellow or red, cooked</t>
  </si>
  <si>
    <t>vegetables, squash, winter types (dark green or orange), cooked</t>
  </si>
  <si>
    <t>vegetables, cucumber, raw, with peel</t>
  </si>
  <si>
    <t>vegetables, cabbage, green, cooked</t>
  </si>
  <si>
    <t>vegetables, eggplant, cooked</t>
  </si>
  <si>
    <t>vegetables, peppers, green pepper - sweet, cooked</t>
  </si>
  <si>
    <t>vegetables, scallions or spring onions, cooked</t>
  </si>
  <si>
    <t>vegetables, garlic, fresh</t>
  </si>
  <si>
    <t>vegetables, leeks, cooked</t>
  </si>
  <si>
    <t>vegetables, beans, green or string beans, cooked from fresh</t>
  </si>
  <si>
    <t>vegetables, peas, green peas, cooked from fresh</t>
  </si>
  <si>
    <t>vegetables, carrots, cooked from fresh</t>
  </si>
  <si>
    <t>vegetables, okra, cooked from fresh</t>
  </si>
  <si>
    <t>vegetables, artichoke, regular globe - cooked</t>
  </si>
  <si>
    <t>vegetables, corn, yellow, cooked from fresh, cob</t>
  </si>
  <si>
    <t>vegetables, mushrooms, cooked from fresh</t>
  </si>
  <si>
    <t>vegetables, asparagus, cooked from fresh</t>
  </si>
  <si>
    <t>vegetables, lettuce, iceberg</t>
  </si>
  <si>
    <t>vegetables, spinach, cooked from fresh</t>
  </si>
  <si>
    <t>vegetables, cauliflower, cooked from fresh</t>
  </si>
  <si>
    <t>vegetables, pumpkin, cooked from fresh</t>
  </si>
  <si>
    <t>vegetables, broccoli, cooked from fresh</t>
  </si>
  <si>
    <t>vegetables, squash, summer type (green or yellow), cooked from fresh</t>
  </si>
  <si>
    <t>Vegetables, other</t>
  </si>
  <si>
    <t>Oranges, mandarines</t>
  </si>
  <si>
    <t>fruit, orange, fresh</t>
  </si>
  <si>
    <t>fruit, mandarin orange, fresh</t>
  </si>
  <si>
    <t>Oranges, tangerines</t>
  </si>
  <si>
    <t>fruit, lemon, fresh</t>
  </si>
  <si>
    <t>fruit, lime, fresh</t>
  </si>
  <si>
    <t>Citrus, other</t>
  </si>
  <si>
    <t>fruit, grapefruit, fresh, pink or red</t>
  </si>
  <si>
    <t>NDSR 33779</t>
  </si>
  <si>
    <t>fruit, banana, fresh or ripe</t>
  </si>
  <si>
    <t>NDSR 4974</t>
  </si>
  <si>
    <t>fruit, plantains, ripe (yellow), boiled or baked</t>
  </si>
  <si>
    <t>NDSR 5290</t>
  </si>
  <si>
    <t>fruit, apple, fresh, with skin</t>
  </si>
  <si>
    <t>apple, fresh, with skin</t>
  </si>
  <si>
    <t>fruit, pineapple, fresh</t>
  </si>
  <si>
    <t>NDSR 5274</t>
  </si>
  <si>
    <t>NDSR 4922</t>
  </si>
  <si>
    <t>fruit, dates</t>
  </si>
  <si>
    <t>NDSR 5095</t>
  </si>
  <si>
    <t>fruit, grapes, fresh</t>
  </si>
  <si>
    <t>NDSR 10802</t>
  </si>
  <si>
    <t>Fruits, other</t>
  </si>
  <si>
    <t>fruit, raspberries, fresh, red</t>
  </si>
  <si>
    <t>fruit, apricot, fresh</t>
  </si>
  <si>
    <t>fruit, gooseberries, fresh</t>
  </si>
  <si>
    <t>fruit, currants, dried</t>
  </si>
  <si>
    <t>fruit, blueberries, fresh</t>
  </si>
  <si>
    <t>fruit, cranberries, fresh</t>
  </si>
  <si>
    <t>fruit, watermelon, fresh</t>
  </si>
  <si>
    <t>fruit, cantaloupe, fresh</t>
  </si>
  <si>
    <t>fruit, figs, fresh</t>
  </si>
  <si>
    <t>fruit, mango, fresh</t>
  </si>
  <si>
    <t>fruit, mangosteen, fresh</t>
  </si>
  <si>
    <t>fruit, guava (guayaba), fresh common</t>
  </si>
  <si>
    <t>fruit, pear, fresh</t>
  </si>
  <si>
    <t>fruit, avocado, black skin - California type</t>
  </si>
  <si>
    <t>fruit, persimmon - fresh</t>
  </si>
  <si>
    <t>fruit, kiwi fruit, green</t>
  </si>
  <si>
    <t>fruit, papaya, fresh</t>
  </si>
  <si>
    <t>fruit, quince (raw)</t>
  </si>
  <si>
    <t>fruit, cherries, fresh, sweet</t>
  </si>
  <si>
    <t>fruit, cherries, fresh, sour</t>
  </si>
  <si>
    <t>fruit, peach, fresh</t>
  </si>
  <si>
    <t>fruit, nectarine - fresh</t>
  </si>
  <si>
    <t>fruit, plum, fresh</t>
  </si>
  <si>
    <t>fruit, strawberries, fresh</t>
  </si>
  <si>
    <t>ingredient, cocoa powder, unsweetened</t>
  </si>
  <si>
    <t>NDSR 1762</t>
  </si>
  <si>
    <t>beverages, coffee, regular (caffeinated), made from ground</t>
  </si>
  <si>
    <t>NDSR 7772</t>
  </si>
  <si>
    <t>beverages, tea, brewed (from tea leaves or tea bag) - all flavors or plain, regular, unsweetened</t>
  </si>
  <si>
    <t xml:space="preserve"> beverages, tea, brewed (from tea leaves or tea bag) - all flavors or plain, regular, unsweetened</t>
  </si>
  <si>
    <t>NDSR 250</t>
  </si>
  <si>
    <t>spices, pepper (ground), black</t>
  </si>
  <si>
    <t>NDSR 2784</t>
  </si>
  <si>
    <t>spices, cayenne</t>
  </si>
  <si>
    <t>NDSR 2754</t>
  </si>
  <si>
    <t>Pepper, black, spice</t>
  </si>
  <si>
    <t>spices, cloves (ground)</t>
  </si>
  <si>
    <t>NDSR 2760</t>
  </si>
  <si>
    <t>Spices, other</t>
  </si>
  <si>
    <t>spices, coriander, seed</t>
  </si>
  <si>
    <t>spices, fennel seed</t>
  </si>
  <si>
    <t>spices, ginger (ground)</t>
  </si>
  <si>
    <t>ingredient, vanilla extract</t>
  </si>
  <si>
    <t>spices, cardamom (ground)</t>
  </si>
  <si>
    <t>beverages, beer, regular</t>
  </si>
  <si>
    <t>beverages, liquor, whiskey, plain</t>
  </si>
  <si>
    <t>beverages, wine, other table (&lt;15% alcohol), white</t>
  </si>
  <si>
    <t>beverages, wine, other table (&lt;15% alcohol), red</t>
  </si>
  <si>
    <t>beef, hamburger or ground beef, 20% fat (80% lean meat)</t>
  </si>
  <si>
    <t>beef, roast, rib, visible fat eaten</t>
  </si>
  <si>
    <t>lamb, ground</t>
  </si>
  <si>
    <t>lamb, roast, leg, visible fat eaten</t>
  </si>
  <si>
    <t>pork, roast, fresh, loin, visible fat eaten</t>
  </si>
  <si>
    <t>pork, ground</t>
  </si>
  <si>
    <t>poultry, chicken, whole chicken, skin eaten</t>
  </si>
  <si>
    <t>poultry, turkey, light &amp; dark meat - unknown parts, skin eaten</t>
  </si>
  <si>
    <t>poultry, duck, domestic, whole, skin eaten</t>
  </si>
  <si>
    <t>poultry, goose, skin eaten</t>
  </si>
  <si>
    <t>poultry, guinea hen, skin eaten</t>
  </si>
  <si>
    <t>poultry, duck, wild, skin eaten</t>
  </si>
  <si>
    <t>Weight</t>
  </si>
  <si>
    <t>USDA 05112</t>
  </si>
  <si>
    <t>USDA 05166</t>
  </si>
  <si>
    <t>USDA 05140</t>
  </si>
  <si>
    <t>USDA 05147</t>
  </si>
  <si>
    <t>Meat, other</t>
  </si>
  <si>
    <t>game, horsemeat</t>
  </si>
  <si>
    <t>game, rabbit or hare, domestic</t>
  </si>
  <si>
    <t>game, venison or deer, roast</t>
  </si>
  <si>
    <t>USDA 5140</t>
  </si>
  <si>
    <t>USDA 17171</t>
  </si>
  <si>
    <t>USDA 17178</t>
  </si>
  <si>
    <t>USDA 17165</t>
  </si>
  <si>
    <t>beef, organ meats, heart</t>
  </si>
  <si>
    <t>beef, organ meats, brains</t>
  </si>
  <si>
    <t>beef, organ meats, kidney</t>
  </si>
  <si>
    <t>beef, organ meats, liver</t>
  </si>
  <si>
    <t>beef, organ meats, sweetbreads</t>
  </si>
  <si>
    <t>beef, organ meats, tongue</t>
  </si>
  <si>
    <t>beef, organ meats, tripe or stomach</t>
  </si>
  <si>
    <t>lamb, organ meats, brains</t>
  </si>
  <si>
    <t>lamb, organ meats, kidney</t>
  </si>
  <si>
    <t>lamb, organ meats, heart</t>
  </si>
  <si>
    <t>lamb, organ meats, liver</t>
  </si>
  <si>
    <t>lamb, organ meats, sweetbreads</t>
  </si>
  <si>
    <t>lamb, organ meats, tongue</t>
  </si>
  <si>
    <t>pork, organ meats, brains</t>
  </si>
  <si>
    <t>pork, organ meats, chitterlings (chitlins)</t>
  </si>
  <si>
    <t>pork, organ meats, heart</t>
  </si>
  <si>
    <t>pork, organ meats, kidneys</t>
  </si>
  <si>
    <t>pork, organ meats, liver</t>
  </si>
  <si>
    <t>pork, organ meats, stomach or hog maws</t>
  </si>
  <si>
    <t>pork, organ meats, tongue</t>
  </si>
  <si>
    <t>poultry, chicken, giblets</t>
  </si>
  <si>
    <t>poultry, turkey, giblets</t>
  </si>
  <si>
    <t>Offals, edible</t>
  </si>
  <si>
    <t>Fats, animal, raw</t>
  </si>
  <si>
    <t>Fats, animals, raw</t>
  </si>
  <si>
    <t>fats, lard</t>
  </si>
  <si>
    <t>fats, animal, beef</t>
  </si>
  <si>
    <t>fats, animal, chicken or turkey</t>
  </si>
  <si>
    <t>fats, animal, lamb</t>
  </si>
  <si>
    <t>IML 1051</t>
  </si>
  <si>
    <t>2775, phytate IML</t>
  </si>
  <si>
    <t>milk, whole (3.5 - 4% fat)</t>
  </si>
  <si>
    <t>fats, butter, regular, unsalted</t>
  </si>
  <si>
    <t>butter, cow, uncooked</t>
  </si>
  <si>
    <t>cream, light (coffee cream or table cream, 20% fat)</t>
  </si>
  <si>
    <t>01129</t>
  </si>
  <si>
    <t>EGG, CKD. Hardboiled</t>
  </si>
  <si>
    <t>eggs, whole, cooked</t>
  </si>
  <si>
    <t>sweeteners, honey</t>
  </si>
  <si>
    <t>Freshwater fish</t>
  </si>
  <si>
    <t>fish and seafood, carp, cooked from fresh or frozen</t>
  </si>
  <si>
    <t>fish and seafood, tilapia</t>
  </si>
  <si>
    <t>NDSR 9084</t>
  </si>
  <si>
    <t>NDSR 22696</t>
  </si>
  <si>
    <t>Demersal fish</t>
  </si>
  <si>
    <t>fish and seafood, cod, cooked from fresh or frozen, Atlantic</t>
  </si>
  <si>
    <t>fish and seafood, halibut, cooked from fresh or frozen, Atlantic</t>
  </si>
  <si>
    <t>fish and seafood, shark</t>
  </si>
  <si>
    <t>fish and seafood, herring, cooked from fresh or frozen, Atlantic</t>
  </si>
  <si>
    <t>fish and seafood, sardines, cooked from fresh or frozen</t>
  </si>
  <si>
    <t>fish and seafood, anchovy, cooked from fresh or frozen</t>
  </si>
  <si>
    <t>fish and seafood, tuna, cooked from fresh or frozen, skipjack</t>
  </si>
  <si>
    <t>fish and seafood, bonito, cooked from fresh or frozen</t>
  </si>
  <si>
    <t>Pelagic fish</t>
  </si>
  <si>
    <t>Marine fish, other</t>
  </si>
  <si>
    <t>fish and seafood, salmon, cooked from fresh or frozen, coho (silver)</t>
  </si>
  <si>
    <t>fish and seafood, trout, cooked from fresh or frozen, brown</t>
  </si>
  <si>
    <t>fish and seafood, smelt - rainbow</t>
  </si>
  <si>
    <t>fish and seafood, shad - American</t>
  </si>
  <si>
    <t>fish and seafood, sturgeon, cooked from fresh or frozen</t>
  </si>
  <si>
    <t>Marine Fish, other</t>
  </si>
  <si>
    <t>fish and seafood, squid, cooked from fresh or frozen</t>
  </si>
  <si>
    <t>fish and seafood, octopus, cooked from fresh or frozen</t>
  </si>
  <si>
    <t>fish and seafood, cuttle fish</t>
  </si>
  <si>
    <t>fish and seafood, crab, hardshell, Blue</t>
  </si>
  <si>
    <t>fish and seafood, crayfish (crawfish)</t>
  </si>
  <si>
    <t>fish and seafood, lobster, cooked from fresh or frozen</t>
  </si>
  <si>
    <t>fish and seafood, shrimp, cooked from fresh or frozen</t>
  </si>
  <si>
    <t>fish and seafood, crab, hardshell, Alaskan King</t>
  </si>
  <si>
    <t>fish and seafood, abalone, cooked from fresh or frozen</t>
  </si>
  <si>
    <t>fish and seafood, clams, cooked from fresh or frozen</t>
  </si>
  <si>
    <t>fish and seafood, mussel, cooked from fresh or frozen</t>
  </si>
  <si>
    <t>fish and seafood, scallops</t>
  </si>
  <si>
    <t>Molluscs, other</t>
  </si>
  <si>
    <t>Meat, aquatic mammals</t>
  </si>
  <si>
    <t>game, Alaska Native, whale, meat, cooked (bowhead)</t>
  </si>
  <si>
    <t>game, Alaska Native, seal, ringed, meat</t>
  </si>
  <si>
    <t>Aquatic Animals, others</t>
  </si>
  <si>
    <t>Aquatic animals, others</t>
  </si>
  <si>
    <t>game, alligator</t>
  </si>
  <si>
    <t>fish and seafood, frog legs</t>
  </si>
  <si>
    <t>fish and seafood, turtle, cooked from fresh or frozen</t>
  </si>
  <si>
    <t>Aquatic plants</t>
  </si>
  <si>
    <t>vegetables, seaweed, kelp</t>
  </si>
  <si>
    <t>Fish, body oil</t>
  </si>
  <si>
    <t>supplements - vitamins, minerals and miscellaneous, herring oil</t>
  </si>
  <si>
    <t>supplements - vitamins, minerals and miscellaneous, sardine oil</t>
  </si>
  <si>
    <t>supplements - vitamins, minerals and miscellaneous, cod liver oil</t>
  </si>
  <si>
    <t>ingredient, rice - uncooked, white</t>
  </si>
  <si>
    <t>RICE,WHITE,MEDIUM-GRAIN,RAW,UNENR</t>
  </si>
  <si>
    <t>RICE,WHITE,LONG-GRAIN,RAW,UNENR</t>
  </si>
  <si>
    <t>Rice (milled equivalent)</t>
  </si>
  <si>
    <t>Additional Literature Values for Phytate</t>
  </si>
  <si>
    <t>Item FAO Code</t>
  </si>
  <si>
    <t>Default composition: 15 Wheat, 16 Flour of Wheat, 18 Macaroni, 20 Bread, 21 Bulgur, 22 Pastry, 23 Starch of Wheat, 41 Breakfast Cereals, 110 Wafers; nutrient data only: 17 Bran of Wheat, 19 Germ of Wheat, 24 Gluten of Wheat, 114 Mixes and Doughs, 115 Food Prep,Flour,Malt Extract</t>
  </si>
  <si>
    <t>Default composition: 44 Barley, 45 Pot Barley, 46 Barley Pearled, 49 Malt, 50 Malt Extract; nutrient data only: 47 Bran of Barley, 48 Barley Flour and Grits</t>
  </si>
  <si>
    <t>Default composition: 56 Maize, 58 Flour of Maize, 64 Starch of Maize, 846 Gluten Feed and Meal; nutrient data only: 57 Germ of Maize, 59 Bran of Maize, 63 Maize gluten</t>
  </si>
  <si>
    <t>Default composition: 71 Rye, 72 Flour of Rye; nutrient data only: 73 Bran of Rye</t>
  </si>
  <si>
    <t>Default composition: 75 Oats, 76 Oats Rolled; nutrient data only: 77 Bran of Oats</t>
  </si>
  <si>
    <t>Default composition: 79 Millet, 80 Flour of Millet; nutrient data only: 81 Bran of Millet</t>
  </si>
  <si>
    <t>Default composition: 83 Sorghum, 84 Flour of Sorghum; nutrient data only: 85 Bran of Sorghum</t>
  </si>
  <si>
    <t>Default composition: 68 Popcorn, 89 Buckwheat, 90 Flour of Buckwheat, 92 Quinoa, 94 Fonio, 95 Flour of Fonio, 97 Triticale, 98 Flour of Triticale, 101 Canary seed, 103 Mixed grain, 104 Flour of Mixed Grain, 108 Cereals, nes, 111 Flour of Cereals, 113 Cereal Preparations, Nes; nutrient data only: 91 Bran Buckwheat, 96 Bran of Fonio, 99 Bran of Triticale, 105 Bran of Mixed Grains, 112 Bran of Cereals</t>
  </si>
  <si>
    <t>Default composition: 116 Potatoes, 117 Potatoes Flour, 118 Frozen Potatoes, 119 Starch of Potatoes, 121 Tapioca of Potatoes</t>
  </si>
  <si>
    <t>Default composition: 125 Cassava, 126 Flour of Cassava, 127 Tapioca of Cassava, 128 Cassava Dried, 129 Cassava Starch</t>
  </si>
  <si>
    <t>Default composition: 122 Sweet potatoes</t>
  </si>
  <si>
    <t>Default composition: 137 Yams</t>
  </si>
  <si>
    <t>Default composition: 135 Yautia (cocoyam), 136 Taro (cocoyam), 149 Roots and Tubers, nes, 150 Flour of Roots and Tubers, 151 Roots and Tubers Dried</t>
  </si>
  <si>
    <t>Default composition: 158 Cane sugar, raw, centrifugal, 159 Beet sugar, raw, centrifugal, 162 Sugar Raw Centrifugal, 164 Sugar Refined, 168 Sugar Confectionery, 171 Sugar flavoured</t>
  </si>
  <si>
    <t>Default composition: 157 Sugar beet</t>
  </si>
  <si>
    <t>Default composition: 156 Sugar cane</t>
  </si>
  <si>
    <t>Default composition: 163 Sugar Non- Centrifugal</t>
  </si>
  <si>
    <t>Default composition: 154 Fructose Chemically Pure, 155 Maltose Chemically Pure, 160 Maple Sugar and Syrups, 161 Sugar crops, nes, 166 Other Fructose and Syrup, 167 Sugar, nes, 172 Glucose and Dextrose, 173 Lactose, 175 Isoglucose, 633 Beverage Non-Alc; nutrient data only: 165 Molasses</t>
  </si>
  <si>
    <t>Default composition: 176 Beans, dry</t>
  </si>
  <si>
    <t>Default composition: 187 Peas, dry</t>
  </si>
  <si>
    <t>Default composition: 181 Broad beans, horse beans, dry, 191 Chick peas, 195 Cow peas, dry, 197 Pigeon peas, 201 Lentils, 203 Bambara beans, 205 Vetches, 210 Lupins, 211 Pulses, nes, 212 Flour of Pulses; nutrient data only: 213 Bran of Pulses</t>
  </si>
  <si>
    <t>Default composition: 216 Brazil nuts, with shell, 217 Cashew nuts, with shell, 220 Chestnuts, 221 Almonds, with shell, 222 Walnuts, with shell, 223 Pistachios, 224 Kolanuts, 225 Hazelnuts, with shell, 226 Arecanuts, 229 Brazil Nuts Shelled, 230 Cashew Nuts Shelled, 231 Almonds Shelled, 232 Walnuts Shelled, 233 Hazelnuts Shelled, 234 Nuts, nes, 235 Prepared Nuts (Exc.Groundnuts)</t>
  </si>
  <si>
    <t>Default composition: 236 Soybeans, 239 Soya Sauce, 240 Soya Paste, 241 Soya Curd</t>
  </si>
  <si>
    <t>Default composition: 242 Groundnuts, with shell, 243 Groundnuts Shelled, 246 Prepared Groundnuts, 247 Peanut Butter</t>
  </si>
  <si>
    <t>Default composition: 267 Sunflower seed</t>
  </si>
  <si>
    <t>Default composition: 249 Coconuts, 250 Coconuts Desiccated, 251 Copra</t>
  </si>
  <si>
    <t>Default composition: 289 Sesame seed</t>
  </si>
  <si>
    <t>Default composition: 260 Olives, 262 Olives Preserved</t>
  </si>
  <si>
    <t>UNLISTED</t>
  </si>
  <si>
    <t>Default composition: 263 Karite Nuts (Sheanuts), 265 Castor oil seed, 275 Tung Nuts, 277 Jojoba Seeds, 280 Safflower seed, 296 Poppy seed, 299 Melonseed, 305 Tallowtree Seeds, 310 Kapok Fruit, 311 Kapokseed in Shell, 312 Kapokseed Shelled, 333 Linseed, 336 Hempseed, 339 Oilseeds, Nes, 343 Flour of Oilseeds</t>
  </si>
  <si>
    <t>Default composition: 257 Palm oil, 1276 Fatty Acids, 1277 Res.Fatty Subs</t>
  </si>
  <si>
    <t>Default composition: 290 Sesame oil</t>
  </si>
  <si>
    <t>Default composition: 237 Soybean oil</t>
  </si>
  <si>
    <t>Default composition: 252 Coconut (copra) oil</t>
  </si>
  <si>
    <t>Default composition: 331 Cottonseed oil</t>
  </si>
  <si>
    <t>Default composition: 244 Groundnut oil</t>
  </si>
  <si>
    <t>Default composition: 60 Maize oil</t>
  </si>
  <si>
    <t>Default composition: 271 Rapeseed oil, 293 Mustard oil</t>
  </si>
  <si>
    <t>Default composition: 36 Rice bran oil</t>
  </si>
  <si>
    <t>Default composition: 261 Olive oil, virgin, 274 Oil of Olive Residues</t>
  </si>
  <si>
    <t>Default composition: 268 Sunflower oil</t>
  </si>
  <si>
    <t>Default composition: 258 Palm kernel oil</t>
  </si>
  <si>
    <t>Default composition: 264 Butter of Karite Nuts, 266 Oil of Castor Beans, 276 Oil of Tung Nuts, 278 Oil of Jojoba, 281 Safflower oil, 297 Poppy Oil, 306 Vegetable Tallow, 307 Stillingia Oil, 313 Oil of Kapok, 334 Linseed oil, 337 Oil of Hempseed, 340 Oil of vegetable origin, nes, 664 Cocoa Butter, 1241 Liquid Margarine, 1242 Margrine Short, 1273 Castor Oil Hydr (Opal Wax), 1274 Oil Boiled Etc, 1275 Oil Hydrogenated</t>
  </si>
  <si>
    <t>Default composition: 388 Tomatoes, 389 Tomatojuice Concentrated, 390 Juice of Tomatoes, 391 Paste of Tomatoes, 392 Tomato Peeled</t>
  </si>
  <si>
    <t>Default composition: 403 Onions, dry</t>
  </si>
  <si>
    <t>Default composition: 358 Cabbages and other brassicas, 366 Artichokes, 367 Asparagus, 372 Lettuce and chicory, 373 Spinach, 378 Cassava leaves, 393 Cauliflowers and broccoli, 394 Pumpkins, squash and gourds, 397 Cucumbers and gherkins, 399 Eggplants (aubergines), 401 Chillies and peppers, green, 402 Onions (inc. shallots), green, 406 Garlic, 407 Leeks, other alliaceous veg, 414 Beans, green, 417 Peas, green, 420 Leguminous vegetables, nes, 423 String beans, 426 Carrots and turnips, 430 Okra, 446 Maize, green, 447 Sweet Corn Frozen, 448 Sweet Corn Prep or Preserved, 449 Mushrooms and truffles, 450 Dried Mushrooms, 451 Canned Mushrooms, 459 Chicory roots, 461 Carobs, 463 Vegetables fresh nes, 464 Vegetables, dried nes, 465 Vegetables, canned nes, 466 Juice of Vegetables Nes, 469 Vegetables Dehydrated, 471 Vegetables in Vinegar, 472 Vegetables Preserved Nes, 473 Vegetable Frozen, 474 Veg.in Tem. Preservatives, 475 Veg.Prep. Or Pres.Frozen, 476 Homogen.Veget.Prep, 567 Watermelons, 568 Other melons (inc.cantaloupes), 658 Coffee Subst. Cont.Coffee</t>
  </si>
  <si>
    <t>Default composition: 490 Oranges, 491 Orange juice, single strength, 492 Orange juice, concentrated, 495 Tangerines, mandarins, clem., 496 Tangerine Juice</t>
  </si>
  <si>
    <t>Default composition: 497 Lemons and limes, 498 Lemon juice, single strength, 499 Lemon juice, concentrated</t>
  </si>
  <si>
    <t>Default composition: 512 Citrus fruit, nes, 513 Citrus juice, single strength, 514 Citrus juice, concentrated</t>
  </si>
  <si>
    <t>Default composition: 507 Grapefruit (inc. pomelos), 509 Juice of Grapefruit, 510 Grapefruit juice, concentrated</t>
  </si>
  <si>
    <t>Default composition: 486 Bananas</t>
  </si>
  <si>
    <t>Default composition: 489 Plantains</t>
  </si>
  <si>
    <t>Default composition: 515 Apples, 518 Apple juice, single strength, 519 Apple juice, concentrated</t>
  </si>
  <si>
    <t>FAO FBS Definition</t>
  </si>
  <si>
    <t>FAO FBS Food Commodity</t>
  </si>
  <si>
    <t>Default composition: 574 Pineapples, 575 Pineapples Cand, 576 Juice of Pineapples, 580 Pineapple Juice Conc</t>
  </si>
  <si>
    <t>Default composition: 577 Dates</t>
  </si>
  <si>
    <t>Default composition: 560 Grapes, 561 Raisins, 562 Grape Juice, 563 Must of Grapes</t>
  </si>
  <si>
    <t>Default composition: 521 Pears, 523 Quinces, 526 Apricots, 527 Dry Apricots, 530 Sour cherries, 531 Cherries, 534 Peaches and nectarines, 536 Plums and sloes, 537 Plums Dried (Prunes), 538 Plum juice, single strength, 539 Plum juice, concentrated, 541 Stone fruit, nes, 542 Pome fruit, nes, 544 Strawberries, 547 Raspberries, 549 Gooseberries, 550 Currants, 552 Blueberries, 554 Cranberries, 558 Berries Nes, 567 Watermelons, 568 Other melons (inc.cantaloupes), 569 Figs, 570 Figs Dried, 571 Mangoes, mangosteens, guavas, 572 Avocados, 583 Mango Juice, 587 Persimmons, 591 Cashewapple, 592 Kiwi fruit, 600 Papayas, 603 Fruit, tropical fresh nes, 604 Fruit Tropical Dried Nes, 619 Fruit Fresh Nes, 620 Fruit Dried Nes, 622 Fruit Juice Nes, 623 Fruit Prp Nes, 624 Flour of Fruits, 625 Fruit,Nut,Peel, Sugar Prs, 626 Homogen. Cooked Fruit Prp</t>
  </si>
  <si>
    <t>Default composition: 661 Cocoa beans, 662 Cocoa Paste, 665 Cocoapowder and Cake, 666 Chocolate Prsnes</t>
  </si>
  <si>
    <t>Default composition: 656 Coffee, green, 657 Coffee Roasted, 659 Coffee Extracts</t>
  </si>
  <si>
    <t>Default composition: 667 Tea, 671 Maté, 672 Extracts Tea, Mate, Prep</t>
  </si>
  <si>
    <t>Default composition: 687 Pepper (Piper spp.)</t>
  </si>
  <si>
    <t>Default composition: 689 Chillies and peppers, dry</t>
  </si>
  <si>
    <t>Default composition: 698 Cloves</t>
  </si>
  <si>
    <t>Default composition: 692 Vanilla, 693 Cinnamon (canella), 702 Nutmeg, mace and cardamoms, 711 Anise, badian, fennel, corian., 720 Ginger, 723 Spices, nes</t>
  </si>
  <si>
    <t>Default composition: 51 Beer of Barley</t>
  </si>
  <si>
    <t>Default composition: 634 Bever. Dist.Alc</t>
  </si>
  <si>
    <t>Default composition: 26 Wheat Fermented Beverage, 39 Rice Fermented Beverages, 66 Beer of Maize, 82 Beer of Millet, 86 Beer of Sorghum, 517 Cider Etc</t>
  </si>
  <si>
    <t>Default composition: 564 Wine, 565 Vermouths and Similar</t>
  </si>
  <si>
    <t>Default composition: 867 Cattle meat, 870 Meat-CattleBoneless(Beef and Veal), 872 Meat of Beef,Drd, Sltd,Smkd, 873 Meat Extracts, 874 Sausage Beef and Veal, 875 Preparations of Beef Meat, 876 Beef canned, 877 Homogen.Meat Prp., 947 Buffalo meat</t>
  </si>
  <si>
    <t>Default composition: 977 Sheep meat, 1017 Goat meat</t>
  </si>
  <si>
    <t>Default composition: 1035 Pig meat, 1038 Pork, 1039 Bacon and Ham, 1041 Sausages of Pig Meat, 1042 Prep of Pig Meat</t>
  </si>
  <si>
    <t>Default composition: 1058 Chicken meat, 1060 Fat Liver Prep (Foie Gras), 1061 Meat of Chicken Canned, 1069 Duck meat, 1073 Goose and guinea fowl meat, 1080 Turkey meat</t>
  </si>
  <si>
    <t>Default composition: 1089 Bird meat, nes, 1097 Horse meat, 1108 Meat of Asses, 1111 Meat of Mules, 1127 Camel meat, 1141 Rabbit meat, 1151 Meat of Other Rod, 1158 Meat Oth Camelids, 1163 Game meat, 1164 Meat Dried Nes, 1166 Meat nes, 1172 Prepared Meat Nes, 1176 Snails, Not Sea</t>
  </si>
  <si>
    <t>Default composition: 868 Offals of Cattle, Edible, 878 Liver Prep., 948 Offals of Buffaloes,Edible, 978 Offals of Sheep,Edible, 1018 Offals of Goats, Edible, 1036 Offals of Pigs, Edible, 1059 Offals Liver Chicken, 1074 Offals Liver Geese, 1075 Offals Liver Duck, 1081 Offals Liver Turkeys, 1098 Offals of Horses, 1128 Offals of Camels,Edible, 1159 Offals Other Camelids, 1167 Offals Nes</t>
  </si>
  <si>
    <t>Default composition: 869 Fat of Cattle, 871 Cattle Butch.Fat, 949 Fat of Buffaloes, 979 Fat of Sheep, 994 Grease incl. Lanolin Wool, 1019 Fat of Goats, 1037 Fat of Pigs, 1040 Pig Butcher Fat, 1043 Lard, 1065 Fat of Poultry, 1066 Fat of Ptry Rend, 1129 Fat of Camels, 1160 Fat Other Camelids, 1168 Oils,Fats of Animal Nes, 1221 Lard Stearine Oil, 1222 Degras, 1225 Tallow, 1243 Fat Prep Nes</t>
  </si>
  <si>
    <t>Default composition: 886 Butter Cow Milk, 887 Ghee,Butteroil of Cow Milk, 952 Butter of Bufmilk, 953 Ghee Oil of Buf, 983 Butter,Ghee of Sheep Milk, 1022 Butter of Goat Mlk</t>
  </si>
  <si>
    <t>Default composition: 885 Cream Fresh</t>
  </si>
  <si>
    <t>Default composition: 1062 Hen eggs, in shell, 1063 Eggs Liquid, 1064 Eggs Dried, 1091 Other bird eggs,in shell; nutrient data only: 916 Egg Albumine</t>
  </si>
  <si>
    <t>Default composition: 1182 Natural honey</t>
  </si>
  <si>
    <t>Default composition: 1501 Frwtr Diad F, 1502 Frwtr Fz Whl, 1503 Frwtr Fillet, 1504 Frwtr Fz Flt, 1505 Frwtr Cured, 1506 Frwtr Canned, 1507 Frwtr Pr nes, 1508 Frwtr Meals</t>
  </si>
  <si>
    <t>Default composition: 1514 Dmrsl Fresh, 1515 Dmrsl Fz Whl, 1516 Dmrsl Fillet, 1517 Dmrsl Fz Flt, 1518 Dmrsl Cured, 1519 Dmrsl Canned, 1520 Dmrsl Pr nes, 1521 Dmrsl Meals</t>
  </si>
  <si>
    <t>Default composition: 1527 Pelagic Frsh, 1528 Pelgc Fz Whl, 1529 Pelgc Fillet, 1530 Pelgc Fz Flt, 1531 Pelgc Cured, 1532 Pelgc Canned, 1533 Pelgc Pr nes, 1534 Pelgc Meals</t>
  </si>
  <si>
    <t>Default composition: 1540 Marine nes F, 1541 Marin Fz Whl, 1542 Marin Fillet, 1543 Marin Fz Flt, 1544 Marin Cured, 1545 Marin Canned, 1546 Marin Pr nes, 1547 Marin Meals</t>
  </si>
  <si>
    <t>Default composition: 1570 Cephlp Fresh, 1571 Cphlp Frozen, 1572 Cphlp Cured, 1573 Cphlp Canned, 1574 Cphlp Pr nes, 1575 Cphlp Meals</t>
  </si>
  <si>
    <t>Default composition: 1553 Crstaceans F, 1554 Crstc Frozen, 1555 Crstc Cured, 1556 Crstc Canned, 1557 Crstc Pr nes, 1558 Crstc Meals</t>
  </si>
  <si>
    <t>Default composition: 1562 Mlluscs Frsh, 1563 Molsc Frozen, 1564 Molsc Cured, 1565 Molsc Canned, 1566 Molsc Meals</t>
  </si>
  <si>
    <t>Default composition: 1580 Aq M Meat, 1583 Aq M Prep Ns</t>
  </si>
  <si>
    <t>Default composition: 1587 Aqutc Anim F, 1588 Aq A Cured, 1589 Aquatic Animals Meals, 1590 Aq A Prep Ns</t>
  </si>
  <si>
    <t>Default composition: 1594 Aquatic plants, fresh, 1595 Aquatic plants, dried, 1596 Aquatic plants, other preparations</t>
  </si>
  <si>
    <t>Default composition: 1509 Frwt Bdy Oil, 1522 Dmrs Bdy Oil, 1535 Pelg Bdy Oil, 1548 Marn Bdy Oil, 1582 Aq M Oils</t>
  </si>
  <si>
    <t>Default composition: 1510 Frwt Lvr Oil, 1523 Demersal Liver Oils, 1536 Pelg Lvr Oil, 1549 Marine nes Liver Oils</t>
  </si>
  <si>
    <t>Default composition: 27 Rice, paddy, 28 Rice Husked, 29 Milled/Husked Rice, 31 Rice Milled, 32 Rice Broken, 34 Starch of Rice, 38 Rice Flour; nutrient data only: 33 Rice gluten, 35 Bran of Rice</t>
  </si>
  <si>
    <t>2520(2)</t>
  </si>
  <si>
    <t>USDA 20031/Reddy 2002</t>
  </si>
  <si>
    <t>IML Number</t>
  </si>
  <si>
    <t xml:space="preserve">INFOODS (W. Africa)/ Reddy 2002 </t>
  </si>
  <si>
    <t xml:space="preserve"> INFOODS (W. Africa)/ Reddy 2002</t>
  </si>
  <si>
    <t xml:space="preserve">IML phytate values from NIN (Phytate Phosphorus @ 28.16%); Midpoint of Reddy 2002 (range = 670-1350 mg/100g=  1010* 0.89DM = 900mg/100g fresh weight (does not include high and low tannin measures).  </t>
  </si>
  <si>
    <t>WHEAT, FLOUR, 70-75% EXTRACTION</t>
  </si>
  <si>
    <t>WFOOD C06</t>
  </si>
  <si>
    <t>WFOOD 325</t>
  </si>
  <si>
    <t xml:space="preserve"> Not included in IML, not documented in NDSR; 826mg phytate/100g fresh weight  (mean of Good 2009 and Abebe 2007)</t>
  </si>
  <si>
    <t>USDA 20142/ Good 2009, Abebe 2007</t>
  </si>
  <si>
    <t xml:space="preserve">USDA 11367/Reddy 2002 </t>
  </si>
  <si>
    <t>POTATOES,BLD,CKD WO/ SKN,FLESH,W/O SALT</t>
  </si>
  <si>
    <t>NDSR phytate value may be from Phillippy 2003; IML was from Ferguson 1993 (www.fao.org/infoods/software/wfood2.rtf , p. 101), there is a 3x difference between these two databases; Midpoint of Reddy 2002: 100-190mg/100g = 145mg*0.4032DM= 58.46g/100 fresh weight</t>
  </si>
  <si>
    <r>
      <t xml:space="preserve">NDSR phytate value may be from Phillippy 2004; IML from Oberleas &amp; Harland (1981); Midpoint of Reddy 2002 (range 10-180mg/100g </t>
    </r>
    <r>
      <rPr>
        <sz val="10"/>
        <rFont val="MS Sans Serif"/>
        <family val="2"/>
      </rPr>
      <t>= 95*0.2254 DM =21.4 mg/100g fresh weight</t>
    </r>
  </si>
  <si>
    <t>CASSAVA ROOT, WHITE BLD</t>
  </si>
  <si>
    <t>SWEET POTATO, TUBER, ORANGE/R</t>
  </si>
  <si>
    <r>
      <t xml:space="preserve">IML phytate value from Ferguson 1993 (www.fao.org/infoods/software/wfood2.rtf , p. 139); Midpoint of Reddy 2002: 70-320mg/100g = 195mg  *0.1987DM = 39 mg/100g fresh weight </t>
    </r>
    <r>
      <rPr>
        <sz val="10"/>
        <color indexed="10"/>
        <rFont val="MS Sans Serif"/>
        <family val="2"/>
      </rPr>
      <t xml:space="preserve"> </t>
    </r>
  </si>
  <si>
    <t>YAM, WHITE, TUBER, CKD</t>
  </si>
  <si>
    <t>IML phytate value from Ferguson 1993 (www.fao.org/infoods/software/wfood2.rtf , p. 144); not contained in NDSR; Midpoint of Reddy 2002 (range = 40-290mg/100g = 165*0.2987 = 49.3mg/100g fresh weight</t>
  </si>
  <si>
    <t>WFOOD 506</t>
  </si>
  <si>
    <t>WFOOD 805</t>
  </si>
  <si>
    <t>Reddy 2002 for phytate: 10mg/100g (DM?), Lehrfeld 1989 (Cereal Chemistry)  assume phytate value = 0</t>
  </si>
  <si>
    <t>IML WFOOD 805</t>
  </si>
  <si>
    <t>Assume phytate value =0</t>
  </si>
  <si>
    <r>
      <t>IML phytate value not documented; NDSR data is likely from Phillippy 2003; Reddy 2002: 320 mg/100g DM*0.362 = 116mg/100g fresh weight</t>
    </r>
    <r>
      <rPr>
        <sz val="10"/>
        <color indexed="10"/>
        <rFont val="MS Sans Serif"/>
        <family val="2"/>
      </rPr>
      <t xml:space="preserve"> ; </t>
    </r>
    <r>
      <rPr>
        <sz val="10"/>
        <rFont val="MS Sans Serif"/>
        <family val="2"/>
      </rPr>
      <t>updated previous IML database (Wuehler 2005) to not include turnip root</t>
    </r>
  </si>
  <si>
    <t>KIDNEY BEAN, MATURE BOILED</t>
  </si>
  <si>
    <t>Pea, dry</t>
  </si>
  <si>
    <t>WFOOD 160620</t>
  </si>
  <si>
    <t>NDSR Phytate values are 40% of IML (cooked, potentially soaked?) ; IML Phytate value is for kidney beans only (unsoaked/uncooked; midpoint of Reddy 1989, DM not taken into account); Mean of midpoints Reddy 2002 = 1239mg/100g*0.887DM = 1100 mg/2.74 adjustment for cooking (kcal); 15% reduction in phytate due to cooking included in extraction and processing estimates</t>
  </si>
  <si>
    <r>
      <t xml:space="preserve">NDSR Phytate values are 40% of IML (cooked, possibly soaked ); IML Phytate data came from Reddy (not corrected for DM; Midpoint of </t>
    </r>
    <r>
      <rPr>
        <sz val="10"/>
        <rFont val="MS Sans Serif"/>
        <family val="2"/>
      </rPr>
      <t>Reddy 2002: 980mg/100g*0.887DM = 869.26/2.89 (cooking adjustment) = 300.78mg fresh weight; 15% reduction in phytate due to cooking included in extraction and processing estimates</t>
    </r>
  </si>
  <si>
    <t>NDSR Phytate values are 40% of IML (cooked, possibly soaked ); Mean of midpoints of Reddy 2002 =966mg/100g*0.889DM/2.82 adjustment for cooking = 304.7mg fresh weight; 15% reduction in phytate due to cooking included in extraction and processing estimates</t>
  </si>
  <si>
    <r>
      <t xml:space="preserve">IML phytate values from Oberleas 1983; NDSR phytate values are much lower than IML (unknown source);  Mean of midpoint of </t>
    </r>
    <r>
      <rPr>
        <sz val="10"/>
        <rFont val="MS Sans Serif"/>
        <family val="2"/>
      </rPr>
      <t>Reddy 2002 = 2233mg/100g *0.955DM =  2131 mg/100g fresh weight</t>
    </r>
  </si>
  <si>
    <t>SOYBEAN, MATURE BOILED</t>
  </si>
  <si>
    <r>
      <t xml:space="preserve"> IML phytate values from Reddy 1989, midpoint of range; Midpoint of </t>
    </r>
    <r>
      <rPr>
        <sz val="10"/>
        <rFont val="MS Sans Serif"/>
        <family val="2"/>
      </rPr>
      <t>Reddy 2002 = 1000-2220mg/100g =1610*0.915DM =1473.15/2.57 correction for cooking = 573 mg/100g fresh weight ; 15% reduction in phytate due to cooking included in extraction and processing estimates</t>
    </r>
  </si>
  <si>
    <t>Groundnuts (shelled eq)</t>
  </si>
  <si>
    <r>
      <t>3x difference between IML and NDSR; IML value was from Reddy 1989 (not corrected for DM); Midpoint of Reddy 2002 =1405*0.</t>
    </r>
    <r>
      <rPr>
        <sz val="10"/>
        <rFont val="MS Sans Serif"/>
        <family val="2"/>
      </rPr>
      <t xml:space="preserve">935 DM  = 1313mg/100g fresh weight; Lower value is DM (McKenzie-Parnell, IML value was </t>
    </r>
  </si>
  <si>
    <r>
      <t xml:space="preserve">IML phytate values from Reddy are % Phytic acid concentrations of plants on a weight basis (Reddy </t>
    </r>
    <r>
      <rPr>
        <i/>
        <sz val="10"/>
        <rFont val="MS Sans Serif"/>
        <family val="2"/>
      </rPr>
      <t xml:space="preserve">et al. </t>
    </r>
    <r>
      <rPr>
        <sz val="10"/>
        <rFont val="MS Sans Serif"/>
        <family val="2"/>
      </rPr>
      <t xml:space="preserve">1989, Lott et al. Seed Sci Research 2000 for global estimates of IP);  NDSR values are kernals only;  Miller </t>
    </r>
    <r>
      <rPr>
        <i/>
        <sz val="10"/>
        <rFont val="MS Sans Serif"/>
        <family val="2"/>
      </rPr>
      <t xml:space="preserve">et al. </t>
    </r>
    <r>
      <rPr>
        <sz val="10"/>
        <rFont val="MS Sans Serif"/>
        <family val="2"/>
      </rPr>
      <t xml:space="preserve"> Food Chemistry; 21 (205-209) 1986 "Phytic Acid in Sunflower seeds, pressed cake and protein concentrate", 2200 mg/100g*0.9527DM = 2052 mg/100g fresh weight</t>
    </r>
  </si>
  <si>
    <t>IML phytate values McCance and Widdowson. The Composition of Foods.  1978 (based on Phytate Phosphorus @28.76%);  Reddy 2002 = 1170mg/100g *0.47DM =  620.1 mg/100g fresh weight</t>
  </si>
  <si>
    <t>IML phytate values from Reddy are % Phytic acid concentrations of plants on a weight basis (Reddy et al. 1989, Lott et al. Seed Sci Research 2000 for global estimates of IP); Reddy 2002 (white sesame seed) = 1440mg/100g *0.9531DM = 1372mg/100g fresh weight</t>
  </si>
  <si>
    <t>Assume phytate =0 (IML)</t>
  </si>
  <si>
    <t>WFOOD BF</t>
  </si>
  <si>
    <t>WFOOD 1470</t>
  </si>
  <si>
    <t>USDA 1216</t>
  </si>
  <si>
    <t>WFOOD BD</t>
  </si>
  <si>
    <t>Assumed phytate = 0 for oils; updated IML to reflect palm kernal oil and not PALM, AFRICAN OIL PULP PUREE (WFOOD 1954)</t>
  </si>
  <si>
    <t>WFOOD G01</t>
  </si>
  <si>
    <t>Cottonseed oil</t>
  </si>
  <si>
    <t>WFOOD 133020</t>
  </si>
  <si>
    <t>WFOOD 775</t>
  </si>
  <si>
    <t>USDA 04037</t>
  </si>
  <si>
    <t>USDA, IML and NDSR values are all the same</t>
  </si>
  <si>
    <t>IML data from Oberleas &amp;Harland, 1981 (similar to NDSR); retain NDSR values for all stimulants</t>
  </si>
  <si>
    <t>USDA, IML and NDSR values are similar</t>
  </si>
  <si>
    <t xml:space="preserve"> Retain NDSR phytate values for all stimulants</t>
  </si>
  <si>
    <t>USDA, IML and NDSR values are all similar</t>
  </si>
  <si>
    <t>Retain NDSR phytate values for all stimulants</t>
  </si>
  <si>
    <t>WFOOD 200120</t>
  </si>
  <si>
    <t>WFOOD M07</t>
  </si>
  <si>
    <t>2760, phytate imputed</t>
  </si>
  <si>
    <t>Zn values quite different among USDA, IML, NDSR; retained NDSR values for all spices</t>
  </si>
  <si>
    <t>NDSR did not have phytate value for cloves, IML value was assumed to be 0; imputed based on P:Zn ratio of "spices, other" category</t>
  </si>
  <si>
    <t>Beef, medium fat, cooked, roasted</t>
  </si>
  <si>
    <t>Assume phytate =0 for all animal source foods</t>
  </si>
  <si>
    <t>Pork, fresh, roasted</t>
  </si>
  <si>
    <t>MILK, COW, WHOLE, NOT FORTIFIED</t>
  </si>
  <si>
    <t>WFOOD 735</t>
  </si>
  <si>
    <t>CREAM, 20% FAT</t>
  </si>
  <si>
    <t>WFOOD LD11</t>
  </si>
  <si>
    <t>EGG, CHICKEN, RAW OR COOKED I</t>
  </si>
  <si>
    <t>IML phytate values are imputed from okra leaf; NDSR did not have phytate data (imputed from IML)</t>
  </si>
  <si>
    <t>WFOOD 753</t>
  </si>
  <si>
    <t>USDA 4593</t>
  </si>
  <si>
    <r>
      <t xml:space="preserve"> IML phytate value from Reddy </t>
    </r>
    <r>
      <rPr>
        <i/>
        <sz val="10"/>
        <rFont val="MS Sans Serif"/>
        <family val="2"/>
      </rPr>
      <t xml:space="preserve">et al. </t>
    </r>
    <r>
      <rPr>
        <sz val="10"/>
        <rFont val="MS Sans Serif"/>
        <family val="2"/>
      </rPr>
      <t>1989 (adjusted for cooked); Mean of Midpoints for Reddy 2002 for long-, medium- and short-grain rice = 258.3mg/100g * DM content of each = 225.8 mg/100g fresh weight; does not make adjustment for losses due to cooking.</t>
    </r>
    <r>
      <rPr>
        <sz val="10"/>
        <color indexed="10"/>
        <rFont val="MS Sans Serif"/>
        <family val="2"/>
      </rPr>
      <t xml:space="preserve"> </t>
    </r>
  </si>
  <si>
    <t>Notes on Calculation of Zinc Values and creation of composite food composition database</t>
  </si>
  <si>
    <t>Notes on Calculation of Phytate Values and creation of composite food composition database</t>
  </si>
  <si>
    <t>Rosado, J Nutr 2008: 80% extraction, Phytate= 340 mg /100g; Febles, J Cer Sci 2002:  "refined", Phytate= 296mg/100g; Garcia-Estepa, Food Research International 1999:  white baking flour, Phytate = 298 mg/100g; Le Francois, J Food Comp Anal 1988:  flour type 55, Phytate = 155mg/100g;  Franz, J Nutr 1980: white flour, Phytate = 40mg/100g DM; Phytate = 154mg - 320 mg (Graf and Dintzis, 1982, Harland 1993, Lehrfeld and Wu, 1991)</t>
  </si>
  <si>
    <r>
      <t>Frossard, J Sci Food Agric 2000, reports similar values to Reddy</t>
    </r>
    <r>
      <rPr>
        <i/>
        <sz val="10"/>
        <rFont val="MS Sans Serif"/>
        <family val="2"/>
      </rPr>
      <t xml:space="preserve"> et al.</t>
    </r>
    <r>
      <rPr>
        <sz val="10"/>
        <rFont val="MS Sans Serif"/>
        <family val="2"/>
      </rPr>
      <t xml:space="preserve"> 1989 as DM</t>
    </r>
  </si>
  <si>
    <r>
      <t xml:space="preserve">Good (ETH dissertation, Souci, Food Composition Tables, Bonn/Berlin),Phytate= 878mg/100g; Rosado, J Nutr 2008,  Phytate = 890mg/100g (Zn 2.4 mg); Febles, J Cer Sci 2002, Phytate = 850mg/100g; Le Francois, J Food Comp Anal 1988,  Phytate =814mg/100g; Frossard, J Sci Food Agric 2000, reports similar values to Reddy </t>
    </r>
    <r>
      <rPr>
        <i/>
        <sz val="10"/>
        <rFont val="MS Sans Serif"/>
        <family val="2"/>
      </rPr>
      <t>et al.</t>
    </r>
    <r>
      <rPr>
        <sz val="10"/>
        <rFont val="MS Sans Serif"/>
        <family val="2"/>
      </rPr>
      <t>1989 as dry matter (DM)</t>
    </r>
  </si>
  <si>
    <t>Reddy 2002: Range of corn phytate values = 750-2220mg/100g;  Frossard, J Sci Food Agric 2000, reports similar values to Reddy et al.1989 as dry matter (DM)</t>
  </si>
  <si>
    <t>Frossard, J Sci Food Agric 2000, reports similar values to Reddy et al.1989 as dry matter (DM)</t>
  </si>
  <si>
    <t>Additional Literature Values for Zinc</t>
  </si>
  <si>
    <r>
      <t xml:space="preserve">El Hag, Food Chem 2002, pearl millet , Phytate =943 mg/100g; Abdalla, Food Chem 1998, 10 cultivars pearl millet Phytate = 354 - 769mg/100g; Elyas, Food Chem 2002, pearl millet Phytate=618-786 mg; Tou, LWT 2007, Phytate = 546mg/100g DM; Lestienne, Food Chem 2007, pearl millet Phytate= 720mg - 800mg /100g DM; </t>
    </r>
    <r>
      <rPr>
        <sz val="10"/>
        <color indexed="10"/>
        <rFont val="MS Sans Serif"/>
        <family val="2"/>
      </rPr>
      <t>Mouquet-Rivier, pearl millet: 460mg/100g DM (IP-6 specific)</t>
    </r>
    <r>
      <rPr>
        <sz val="10"/>
        <rFont val="MS Sans Serif"/>
        <family val="2"/>
      </rPr>
      <t>; Lestienne, Food Chem 2005, pearl millet Phytate= 592mg/100g DM (decorticated fraction - without bran, Phytate= 633mg/100g DM);  Traore, Food Chem 2004, pearl millet Phytate= 530mg/100g DM;  Eyzaguirre, J Food Sci Agric 2006, Phytate =: 383mg/100g DM wg flour - 419 mg/100g DM whole grain, pearl millet, chosen for low phytate values;  Oke, Ind J Med Res 1965, Phytate = 532mg/100g; Osman, J Saudi Soc Agric Sci 2011, Phytate= 647mg/100g,  pearl millet; Ravindran, Food Chem 1994 Phytate = 610mg/100g common millet, 480mg/100g finger millet, 660mg/100g pearl millet; Tripathi, J Trace Elem Med Biol 2010 , pearl millet, Phytate= 767mg/100g; Udayasekhara, Plant Foods for Human Nutr 1988, Phytate= 154-188mg/100g ragi; Buerkert, Field Crops Research 2001,  22 landrace varieties PhytatePhosphorus =270mg/100g, 22 ICRISAT varieties PhytatePhosphorus = 250mg/100g; Garcia-Estepa Food Res International 1999 Phytate = 1064mg/100g;  Frontela J Food Comp Anal 2008, Phytate = 1259mg/100g (IP5 and IP6)</t>
    </r>
  </si>
  <si>
    <r>
      <t xml:space="preserve">Leder, Encyclopedia of Life Support Systems, Zn =1.5mg - 2.9mg (finger, proso, foxtail, pearl); Eyzaguirre, J Sci Food Agric 2006, Zn= 2.9mg/100g DM whole grain, 3.6mg/ 100g DM whole-grain flour, pearl millet, chosen for high mineral content; Lestienne, Food Chem 2007, Zn = 2.0-2.57 mg/100g DM pearl millet; Tripathi, J Trace Elements Med Biol 2010, Zn = 1.72mg Zn/100g; Sankara Rao, Food Chem1983, Zn= 1.65mg - 3.14mg (ragi - pearl); </t>
    </r>
    <r>
      <rPr>
        <sz val="10"/>
        <color indexed="10"/>
        <rFont val="MS Sans Serif"/>
        <family val="2"/>
      </rPr>
      <t xml:space="preserve">Mouquet-Rivier,  pearl millet: 2.47mg/100g DM; </t>
    </r>
    <r>
      <rPr>
        <sz val="10"/>
        <rFont val="MS Sans Serif"/>
        <family val="2"/>
      </rPr>
      <t xml:space="preserve"> Hama, J Cer Sci 2011, Zn = 2.02 mg/100g DM; Barikmo, J Food Comp Anal 2007, Zn = 2.9mg/100g, 3.2mg/100g DM; Ikemefuna Plant Foods for Human Nutr 1994, Zn= 1.36mg/100g; Buerkert, Field Crops Research 2001, pearl Millet 22 landrace varieties Zn = 3.1mg/100g, 22 ICRISAT varieties Zn= 2.5mg/100g; </t>
    </r>
    <r>
      <rPr>
        <sz val="10"/>
        <color indexed="10"/>
        <rFont val="MS Sans Serif"/>
        <family val="2"/>
      </rPr>
      <t>Upadhyaya, ragi Zn =2.0-2.1 mg/100g, finger millet  Zn =2.0mg/100g (range 1.7 - 2.5mg/100g), 622 core accessions worldwide and 4 control cultivars from India, foxtail millet: 4.5mg/100g, 4 control cultivars</t>
    </r>
    <r>
      <rPr>
        <sz val="10"/>
        <rFont val="MS Sans Serif"/>
        <family val="2"/>
      </rPr>
      <t>; Ragaee,  Food Chem 2006, Zn = 6.6mg/100g; Abdalla, Food Chem 1998: 10 cultivars, Zn = 5.3-7mg/100g; Lestienne, Food Chem 2005, Zn =3.66mg/100g DM; Hemalatha EJCN 2007 Zn=1.7mg/100g finger millet;  USDA cooked millet v (20032) Zn= 2.9mg/100g</t>
    </r>
  </si>
  <si>
    <t>Sankara Rao, Food Chem 1983, Zn = 2.5mg/100g; Tripathi, J Trace Elements Med Biol 2010, Zn= 1.7mg/100g; Ragaee, Food Chem 2006, Zn = 3.1mg/100g; Barikmo, J Food Comp Anal 2007 Zn= 2.0mg/100g (range 1.0-5.0mg/100g); Lestienne, Food Chem 2005 Zn = 1.57mg/100g DM; Mitchikpe, J Food Comp Anal 2008 Zn= 2.2-2.3mg /100gDM; Hemalatha EJCN 2007 Zn=2.24mg/100g; Asiedu, Food Chem 1993, Zn= 1.8-2.0mg/100g DM; Ferguson, J Food Comp Anal 1988 Zn =1.4mg/100g ; Leder, Encyclopedia of Life Support Systems, Zn= 1.54mg/100g</t>
  </si>
  <si>
    <r>
      <t xml:space="preserve">Garcia-Estepa, Food Research International 1999 Phytate = 1014mg/100g; Osman, J Saudi Soc Agric Sci 2011, Phytate =301 - 366mg/100g; Traore, Food Chem 2004, Phytate= 830mg/100g IP6 DM; Frontela, J Food Comp Anal 2008, Phytate= 1175 mg/100g (Ip5 and IP6); </t>
    </r>
    <r>
      <rPr>
        <sz val="10"/>
        <color indexed="10"/>
        <rFont val="MS Sans Serif"/>
        <family val="2"/>
      </rPr>
      <t>Grenier 2006: 590-1180mg/100g;</t>
    </r>
    <r>
      <rPr>
        <sz val="10"/>
        <rFont val="MS Sans Serif"/>
        <family val="2"/>
      </rPr>
      <t xml:space="preserve"> Lestienne, Food Chem 2005 Phyate= 925mg/100g DM; Mitchikpe J Food Comp Anal 2008 Phytate= 373-503 mg/100g (but maize very low as well, Phytate= 104-348mg/100g, IP6); Hemalatha EJCN 2007 Phytate= 295mg/100g  Ferguson, J Food Comp Anal 1988, flour Phytate=356-489mg/100g (71% retention)</t>
    </r>
  </si>
  <si>
    <t>Good (ETH dissertation), Phytate=1064mg/100g DM; Abebe, J Food Comp Anal 2007, Phytate= 681.7mg/100 fresh weight</t>
  </si>
  <si>
    <t>Phillippy, J Agric Food Chem 2003 , Phytate =73mg/100g DM ; Phillippy, J Food Comp Anal 2004, Phytate= 46mg/100g DM</t>
  </si>
  <si>
    <t>Ferguson, J Food Comp Anal 1988, Zn =0.6mg/100g DM; Charles,Food Chem 2005, Zn= 0.19mg/100g DM</t>
  </si>
  <si>
    <t>Lots of reports of sweet potato phytate being very low or undetectable; Ferguson, J Food Comp Anal 1988, Phytate =40mg/100g DM;  35mg/100g fresh weight; Phillippy J Agric Food Chem 2003, Phytate non-detectable (3.0mg/100g DM); Ferguson, J Comp Food Anal 1993, Phytate =10mg/100g fresh weight</t>
  </si>
  <si>
    <r>
      <t xml:space="preserve">Nikolopoulou, Food Chem 2007, Phytate= 186-1117mg phyt/100g; Abebe, J Food Comp Anal 2007, Phytate= 235mg/100g (DM?), </t>
    </r>
    <r>
      <rPr>
        <sz val="10"/>
        <color indexed="10"/>
        <rFont val="MS Sans Serif"/>
        <family val="2"/>
      </rPr>
      <t xml:space="preserve">Alanso: 1055-1180mg/100g DM; </t>
    </r>
    <r>
      <rPr>
        <sz val="10"/>
        <rFont val="MS Sans Serif"/>
        <family val="2"/>
      </rPr>
      <t>Wang, Food Chemistry 2008, Phytate= 640-830mg/100g DM; Wang Food Chem 2010, Phytate = 8.1mg/100g (range 4,2-11.9mg/100g) DM;</t>
    </r>
  </si>
  <si>
    <t>Abebe, J Food Comp Anal 2010,  Zn =4.1mg/100g; Wang, Food Chem 2008, Zn = 2.4-3.7 mg/100g (DM?)</t>
  </si>
  <si>
    <t>Cowpeas: Ferguson, J Food Comp Anal 1988, Zn=2.9mg/100g DM; Lestienne, Food Chem 2005, Zn=3.8mg/100g DM; Mitchikpe, J Food Comp Anal 2008, Zn= 4.6-4.9mg/100g DM; Pigeon Peas: Ferguson, J Food Comp Anal 1988, Zn=2.4-2.5mg/100g DM</t>
  </si>
  <si>
    <t>Cowpeas: Ferguson, J Food Comp Anal 1988, Phytate=1090 mg/100g DM; Lestienne, Food Chem 2005, Phytate=559mg/100g DM; Mitchipike, J Food Comp Anal 2008, Phytate=251-769mg/100g DM; Egounlety, J Food Engineering 2003, Phytate= 460mg/100g DM;  Pigeonpeas: Ferguson, J Food Comp Anal 1988, Phytate=690-790mg/100g DM;</t>
  </si>
  <si>
    <t>Lestienne, Food Chem 2005, Zn=3.6mg/100g DM; Mitchikpe, J Food Comp Anal 2008, Zn=5.1mg/100gDM</t>
  </si>
  <si>
    <t xml:space="preserve">Lestienne, Food Chem 2005, Phytate= 878mg/100g DM; Egoulety, J Food Engineering 2003, Phytate=1270mg/100gDM; Mitchipke, J Food Comp Anal 2008, Phytate=808mg/100gDM; </t>
  </si>
  <si>
    <t>Harland, J Food Comp Anal2004, Phytate = 2008mg/100g DM (planters dry roasted)</t>
  </si>
  <si>
    <t>Kumar, Food Chem 2010, Phytate=3930 - 5720mg/100g; Kamchan, J Food Comp Anal 2004, Phytate=1207-1414.5mg/100g (DM?)</t>
  </si>
  <si>
    <t>India (8 commerical varieties), Zn= 0.7 - 1.9mg/100g,; Arsenault, J Nutr 2010, Zn= 0.76 - 0.92mg/100g raw weight; Liang, J Cer Sci 2008, Zn=1.5-2.1mg/100g, 180s milling time "white rice" ; Masironi, The Science of the Total Environment 1977,  100 polished rice varieties by country, Zn=USA 1.2mg/100g, Taiwan 1.2mg/100g, Yemen 1.2mg/100g, Bangladesh 1.1mg/100g, Philippines 1.3mg/100g, Singapore 1.4mg/100g, Guatamala 1.2mg/100g, Iran 1.7mg/100g, Dom Rep 1.6mg/100g, Peru 1.4mg/100g, Brazil 1.4mg/100g, Ethiopia 1.6mg/100g, Japan 1.5mg/100g; Hunt, J Agric Food Chem 2002, Zn=1.6mg/100g; Chan, J Food Comp Anal 2007 Zn= 1.7mg/100g; Karunaratne, J Food Comp Anal 2008, Zn= 0.5 - 1.5mg/100g DM raw rice (13 varieties ), Zn= 0.5-1.2mg/100g DM parboiled; Mbofung, Nutr Res 1984, Zn =0.9mg/100g</t>
  </si>
  <si>
    <t>Arsenault, J Nutr 2010, Phytate= 121mg/100g raw weight ; Liang, J Cer Sci 2008,  Phytate =70-120mg/100g, 180s milling time 'white rice'; Hunt, J Agric Food Chem 2002, P:ZN ratio = 4, Phytate=65mg/100g; Chan, J Food Comp Anal 2007, Phytate= 242mg/100gDM raw, 87-121mg/100g DM boiled  (IP5 &amp; IP6); Karunaratne, J Food Comp Anal 2008,  Zn=110-320mg/100g DM raw , 27-308mg/100gDM parboiled ; Mbofung, Nut Res 1984, Phytate=52mg/100g; Franz, J Nutr 1980, Zn= 135mg/100g DM raw,  48mg/100gDM boiled; Change in phytate due to cooking: Toma, J Food Sci 1979, 1.5-3.6% reduction in DDI water ,67.9-71.9% reduction in tap water; Chan, J Food Comp Anal 2007, 49% reduction in lab</t>
  </si>
  <si>
    <t>USDA Nutrient Database for Standard Reference, Release 23</t>
  </si>
  <si>
    <t>FAO FBS Data</t>
  </si>
  <si>
    <t>WorldFood System International Mini-list (IML)</t>
  </si>
  <si>
    <t>Nutrient Data System for Research (NDSR)</t>
  </si>
  <si>
    <t>USDA, IML and NDSR all agree; used USDA value</t>
  </si>
  <si>
    <t>No phytate value for wheat flour, white (70-75% extraction) in Reddy 2002; IML phytate value from Oberleas &amp; Harland, 1981 ; (www.fao.org/infoods/software/wfood2.rtf , p. 143); NSDR source unknown; used IML value</t>
  </si>
  <si>
    <t>ingredient, flour, whole wheat, used in recipes not containing yeast</t>
  </si>
  <si>
    <t>Wheat flour, whole grain (USDA 20080) = 2.6mg/100g (340 kcal);  Lower than Zn content of both IML and NDSR (=2.9mg/100g); IML references this same USDA number, but gives Zn value for whole grain wheat (not flour) (www.fao.org/infoods/software/wfood2.rtf , p. 143);  assume that all wheat is consumed as flour and used the USDA Zn value</t>
  </si>
  <si>
    <t>Midpoint of Reddy 2002 value for wheat (range = 390 to 1350mg/100g =870 *0.8925 DM = 777mg/100g fresh weight); IML from  Oberleas &amp; Harland 1981 (www.fao.org/infoods/software/wfood2.rtf , p. 143); NSDR source unknown; used Reddy 2002 midpoint value</t>
  </si>
  <si>
    <t>Barley, whole grain, dry (USDA 20004) = 2.77mg/100g (354 kcal), matches value in IML;  NDSR value was barley flour (matches USDA 20130), unable to determine if flour is from whole grain or pearled barley; used USDA 20004 value for whole grain</t>
  </si>
  <si>
    <t xml:space="preserve"> NDSR phytate is for barley flour, and IML phytate for hulled barley. Midpoint of Reddy 2002 value for barley (range = 380 to 1160mg/100g =770 *0.905 DM = 697mg/100g fresh weight);  IML does NOT make correction for DM (Reddy et al. 1989 midpoint); used Reddy 2002 midpoint value</t>
  </si>
  <si>
    <t>NDSR is based on corn flour (USDA 20316), IML based on cornmeal (USDA 20320); used USDA 20320</t>
  </si>
  <si>
    <t>Midpoint of Reddy 2002 value for cornmeal (range = 790 to 1070mg/100g=930*0.8975 DM = 835mg/100g fresh weight); IML Makes correction for DM (source is Reddy et al. 1989).  NDSR values for cornmeal, degermed have same phytate content as whole grain.  Masa values in NDSR have a  67% reduction in phytate due to nixtamilization and tortilla values in IML have no reduction due to nixtamilization (FFI Iron Working Group reports only a 5-30% reduction);  for nixatmilized products used whole grain phytate value and make correction in extraction and processing estimates;  used Reddy 2002 midpoint value</t>
  </si>
  <si>
    <t>ingredient, flour, rye, used in recipes not containing yeast</t>
  </si>
  <si>
    <t>Rye (USDA 20062) = 2.65mg/100g (338 kcal), matches value in IML;  NDSR value was rye flour, medium (matches USDA 20064), unable to determine if flour is from whole grain rye; used USDA 20062 value for whole grain</t>
  </si>
  <si>
    <t>NDSR phytate is for rye flour, and IML phytate for rye is not documented.  Midpoint of Reddy 2002 value for rye (range = 540 to 1460mg/100g =1000* 0.8940 DM = 894 mg/100g fresh weight) ; used Reddy 2002 midpoint value</t>
  </si>
  <si>
    <t>Oats (USDA 20038) = 3.97 mg/100g (389 kcal); IML Zn value for oats, cooked (equivalent to 3.13mg Zn /389 kcal, referenced USDA 08121 but Zn value is now different in SR23); NDSR Zn value for oatmeal (USDA 08120); used USDA 20038</t>
  </si>
  <si>
    <t>IML phytate value from Oberleas &amp; Harland 1981; Midpoint of Reddy 2002 value for oats (range = 420-1160 mg/100g = 790*0.9178 DM = 725mg/100g fresh weight); used Reddy 2002 midpoint value</t>
  </si>
  <si>
    <t>The major millet consuming region is West Africa (where it accountrs for ~25% of daily intake of Zn and phytate); more than 90% of millet under cultivation in W. and Central Africa is pearl millet (www.icrisat.org); the Zn values in USDA are non-specific (20031 'Millet raw' may be ragi millet; 20032 'millet cooked' may be pearl millet).  NDSR data is most likely for ragi millet (not commonly consumed in W. Africa, may be more relevant for S. Asia). IML Zn values are from NIN #Table 1(www.fao.org/infoods/software/wfood2.rtf , p. 121).  Opted to used mean of pearl millet values from the INFOODS Regional nutrient database for West Africa  = 2.5mg Zn/100g</t>
  </si>
  <si>
    <t>IML phytate value from Simwemba et al, 1984.  Mean of midpoints of Reddy 2002 values for 4 different species of millet,  not including ragi (range = 180 to 1670 mg/100g =  775* 0.89 DM= 682 mg/100g fresh weight); used Reddy 2002 midpoint value</t>
  </si>
  <si>
    <t>USDA millet, raw (20031) value comparable to the literature values for ragi millet; alternative for Zn millet values in S. Asia (not currently usedd), however over 1/2 of all millet grown today is pearl millet (www.icrisat.org)</t>
  </si>
  <si>
    <t>IML ragi millet phytate value  from NIN Table #8(www.fao.org/infoods/software/wfood2.rtf , p. 122).  Midpoint of Reddy 2002 (range = 550 to 670 mg/100g =610*0.915DM = 557mg/100g fresh weight; alternative for Zn millet values in S. Asia (not currently usedd), however over 1/2 of all millet grown today is pearl millet (www.icrisat.org)</t>
  </si>
  <si>
    <t>The major sorghum consuming region is West Africa (where it accounts for ~13-20% of daily intake of Zn and phytate); the Zn values in USDA (20067) and NDSR are for sorghum flour.  IML Zn values are from NIN Table #4 AG20.  Opted to used mean of sorghum values from the INFOODS Regional nutrient database for West Africa = 1.825 Zn/100g</t>
  </si>
  <si>
    <t>IML composition of "cereals, other" unknown.  NDSR and USDA mean Zn values same (=2.8mg/100g); used NDSR (Reddy 2002 only has phytate values for 2 of the 5 included grains)</t>
  </si>
  <si>
    <t>IML composition of "cereals, other" unknown; used NDSR (Reddy 2002 only has phytate values for 2 of the 5 included grains)</t>
  </si>
  <si>
    <t>Not included in IML; USDA and NDSR values are the same; used USDA Zn value</t>
  </si>
  <si>
    <t xml:space="preserve">Values between databases similar; used USDA Zn value </t>
  </si>
  <si>
    <t>IML Zn values from Ferguson et al, 1993 (www.fao.org/infoods/software/wfood2.rtf , p. 101); used USDA Zn value</t>
  </si>
  <si>
    <t xml:space="preserve">used USDA Zn values </t>
  </si>
  <si>
    <t>IML Zn value from Bradbury &amp; Holliday 1988 (www.fao.org/infoods/software/wfood2.rtf , p. 144); not contained in NDSR;  used USDA zinc value</t>
  </si>
  <si>
    <t>IML Zn value not documented; used USDA zinc value; updated previous IML database (Wuehler 2005) to not include turnip root</t>
  </si>
  <si>
    <t>IML Zn value was USDA 19334 (since changed); used USDA Zn value</t>
  </si>
  <si>
    <t xml:space="preserve">used sugar (raw equivalent) values for non-centrifugal sugar (USDA Zn); updated previous IML database (Wuehler 2005) to not used sago palm </t>
  </si>
  <si>
    <t xml:space="preserve">Assume phytate = 0; updated previous IML database (Wuehler 2005) to not used sago palm </t>
  </si>
  <si>
    <t>IML Zn values unknown composition (perhaps this value  includes maple syrup; Wuehler 2005); used NDSR composite, includes dextrose and lactose  (unsure about light vs. dark corn syrup)</t>
  </si>
  <si>
    <t>used NDSR phytate values</t>
  </si>
  <si>
    <t>IML Zn values for kidney beans (USDA 16028);  used USDA Zn values (include types for which there is phytate data)</t>
  </si>
  <si>
    <t>IML Zn values not documented;used USDA Zn values</t>
  </si>
  <si>
    <t>IML Zn values unknown composition (Wuehler 2005); used composite of UDSA Zn values (include types for which there is phytate data in Reddy 2002)</t>
  </si>
  <si>
    <t>Zn value in IML was from soybeans, mature, bld (USDA 16108); but Zn values higher than current SR23; used USDA Zn values</t>
  </si>
  <si>
    <t>Zn values same among databases; used USDA Zn values</t>
  </si>
  <si>
    <t>ML is undocumented; used USDA Zn values</t>
  </si>
  <si>
    <t>used IML Zn value (only value available, source not documented)</t>
  </si>
  <si>
    <t>used IML phytate value (only value available, source not documented)</t>
  </si>
  <si>
    <t>NDSR and IML do not include cottonseed;  used USDA Zn values</t>
  </si>
  <si>
    <t>used generic seed data from IML (Watermelon seed data from Oberleas 1983),  Wuehler 2005</t>
  </si>
  <si>
    <t>used USDA Zn values</t>
  </si>
  <si>
    <t>IML Zn values unknown composition (Wuehler 2005); used composite of UDSA Zn values , same values are given in USDA (seeds for which there is phytate data in NDSR)</t>
  </si>
  <si>
    <t>used NDSR values for phytate (poppy and flax seeds)</t>
  </si>
  <si>
    <t xml:space="preserve">used USDA zinc values </t>
  </si>
  <si>
    <t>used NDSR Zn values (same as USDA) for all fruits and vegetables</t>
  </si>
  <si>
    <t>IML:  most phytate for IML was assumed to be 0; used NDSR phytate values for all fruits and vegetables</t>
  </si>
  <si>
    <t>used NDSR Zn values; calculations and food weighting had already been done for the large composite groups and these are minimal sources of zinc and  similar to/same as USDA Zn values</t>
  </si>
  <si>
    <t>IML:  most phytate for IML was assumed to be 0; used NDSR phytate values for all fruits and vegetables; discussed phytate values with NDSR via email exchange</t>
  </si>
  <si>
    <t>IML changed to reflect black pepper (from Wuehler 2005), IML phytate value source not documented; Spice data limited in Reddy 2002, minor food source; used NDSR data for all</t>
  </si>
  <si>
    <t>Pimento = cayenne, dried red peppers, changed from Wuehler 2005; all database Zn values are the same; used NDSR values for all spices</t>
  </si>
  <si>
    <t>Pimento = cayenne, dried red peppers, changed from Wuehler 2005; used NDSR; changed IML values to reflect cayenne pepper; IML phytate value source not documented; Spice data limited in Reddy 2002, minor food source; used NDSR data for all species</t>
  </si>
  <si>
    <t>NDSR and USDA Zn values are the same; IML Zn values are higher; used NDSR values for all spices</t>
  </si>
  <si>
    <t>Unknown composition of composite Zn category from IML (Wuehler 2005); used NDSR values for all spices</t>
  </si>
  <si>
    <t>IML value was assumed to be 0; Reddy 2002 only includes corriander seed ; used NDSR data for all spices</t>
  </si>
  <si>
    <t>USDA, IML and NDSR values are all similar; used USDA values for Zn</t>
  </si>
  <si>
    <t>IML Zn value is USDA  0.86 x USDA # 13418 (Beef, very thin) plus 0.14 x USDA # 4001 (Beef fat);  USDA value is composite of trimmed retail cuts, cooked (did not used carcass values becaused this contains offal);  raw = 234kcal , 3.75mg Zn (ratio of kcal:Zn is much higher in cooked product ?); used USDA Zn values for cooked product</t>
  </si>
  <si>
    <t>IML Zn values for mutton and goat are for bovine meat; USDA,17281 (Australia) cooked chosen becaused highest mutton/goat consuming areas are Australia and Pacific islands, and all grades are included (US data is for choice only); did not used goat meat values for USDA becaused could only find 2 documented sources in the literature and the most common consumption areas are Australia/Pacific Islands (sheep) and Central/Western Asia (FAO data, sheep: goat ratio 10:1); USDA 17280 raw = 229kcal , 3.67mg Zn(ratio of kcal:Zn is much higher in cooked product?); used USDA Zn values for cooked product</t>
  </si>
  <si>
    <t>IML composite category of unknown composition (Wuehler 2005); USDA 10003  Zn value is composite of trimmed retail cuts, cooked; raw : 211kcal, 2.27mg Zn (ratio of kcal:Zn is much higher in cooked product?);  used USDA Zn values for cooked product</t>
  </si>
  <si>
    <t>IML composite category of unknown composition; USDA Zn value are the mean ofchicken and turkey (meat and skin, cooked, roasted) from USDA; data on poultry in USDA missing or limited (goose and duck, 0 data points, direction of kcal:Zn ratio of raw vs. cooked different ); very similar to values from NDSR for composite of all 5 poultry.  Ratio of kcal:Zn is much higher in the cooked product?;  used USDA Zn values for cooked product</t>
  </si>
  <si>
    <t>IML composite category of unknown compsition; USDA is mean of game meat Zn values for  USDA (missing/limited);  (ratio of kcal:Zn is much higher in cooked product?);  used USDA Zn values for cooked product</t>
  </si>
  <si>
    <t>IML composite category of unknown composition; used NDSR composite category for Zn values (similar to USDA)</t>
  </si>
  <si>
    <t xml:space="preserve"> IML Zn value is for lard (rendered and clarified fat) only; NDSR Zn value is a composite of beef, chicken/turkey, fowl, lamb and pork animal fats; for some animals, one is unable to obtain pure fat when butchering (NDSR communication) becaused of they way it is cut from the muscle (and therefore contains more Zn) becaused of the way they are cut from the muscle...unable to obtain pure fat when butchering (NDSR communication);   countries with highest animal fat availablility = 100-200kcal /capita/day; USDA Zn values are for tallow, which does not contain the muscle meat </t>
  </si>
  <si>
    <t>Zn values among databases are similar; used USDA Zn values</t>
  </si>
  <si>
    <t>Zn values among databases are similar; IML database has been updated to include butter, not ghee (Wuehler 2005); used USDA Zn values</t>
  </si>
  <si>
    <t>IML composite category of unknown composition; NDSR Zn values similar to USDA, with additional corrections for raw vs. cooked values; used NDSR Zn values for all fish/aquatic species</t>
  </si>
  <si>
    <t>" Marine fish, other" is a combination of pelagic, demersal and diadramous fish (according to FISHSTAT; most unspecified landings are pelagic, but this is a even division), updated IML database (Wuehler 2005); IML composite category of unknown composition; NDSR Zn values similar to USDA, with additional corrections for raw vs. cooked values; used NDSR Zn values for all fish/aquatic species; used USDA</t>
  </si>
  <si>
    <t>IML composite category of unknown composition; NDSR Zn values similar to USDA, with additional corrections for raw vs. cooked values; used NDSR Zn values for all fish/aquatic species; excluded oysters from all database composites</t>
  </si>
  <si>
    <t>Not included in IML (Wuehler 2005); NDSR Zn values similar to USDA, with additional corrections for raw vs. cooked values; used NDSR Zn values for all fish/aquatic species</t>
  </si>
  <si>
    <t>IML (Wuehler 2005) useds bovine meat Zn values as substitute;  NDSR Zn values similar to USDA, with additional corrections for raw vs. cooked values; used NDSR Zn values for all fish/aquatic species</t>
  </si>
  <si>
    <t>NDSR Zn value matches USDA 20545 (once adjusted for cooking; however, Zn values/ kcal for cooked vs. raw are different for long grain but not for any of the other types of rice).  Rice is currently listed as uncooked (similar to cereals);  used USDA data (composite of 3 varieties)</t>
  </si>
  <si>
    <t>Composite Nutrient Database</t>
  </si>
  <si>
    <t>Composite database nutrient source Zn/Phytate</t>
  </si>
  <si>
    <t>BEANS, ALL</t>
  </si>
  <si>
    <t>Supplemental Information</t>
  </si>
  <si>
    <t>Additional Literature Values</t>
  </si>
  <si>
    <t>NDSR Zinc</t>
  </si>
  <si>
    <t>NDSR Phytate</t>
  </si>
  <si>
    <t>NDSR P_Zn molar ratio</t>
  </si>
  <si>
    <t>IML kcal</t>
  </si>
  <si>
    <t>IML Zinc</t>
  </si>
  <si>
    <t>IML Phytate</t>
  </si>
  <si>
    <t>IML P_Zn molar ratio</t>
  </si>
  <si>
    <t>Zinc</t>
  </si>
  <si>
    <t>Phytate</t>
  </si>
  <si>
    <t>P_Zn molar ratio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</si>
</sst>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s>
  <fonts count="51">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8"/>
      <name val="MS Sans Serif"/>
      <family val="2"/>
    </font>
    <font>
      <sz val="10"/>
      <name val="Arial"/>
      <family val="2"/>
    </font>
    <font>
      <sz val="9"/>
      <name val="Tahoma"/>
      <family val="2"/>
    </font>
    <font>
      <b/>
      <sz val="9"/>
      <name val="Tahoma"/>
      <family val="2"/>
    </font>
    <font>
      <sz val="10"/>
      <color indexed="10"/>
      <name val="MS Sans Serif"/>
      <family val="2"/>
    </font>
    <font>
      <sz val="11"/>
      <name val="Calibri"/>
      <family val="2"/>
    </font>
    <font>
      <sz val="14"/>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S Sans Serif"/>
      <family val="2"/>
    </font>
    <font>
      <sz val="10"/>
      <color rgb="FF333333"/>
      <name val="MS Sans Serif"/>
      <family val="2"/>
    </font>
    <font>
      <b/>
      <sz val="8"/>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399949997663497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04">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0" fontId="0" fillId="0" borderId="0" xfId="0" applyBorder="1" applyAlignment="1">
      <alignment wrapText="1"/>
    </xf>
    <xf numFmtId="0" fontId="0" fillId="0" borderId="10" xfId="0" applyFill="1" applyBorder="1" applyAlignment="1">
      <alignment/>
    </xf>
    <xf numFmtId="0" fontId="0" fillId="0" borderId="10" xfId="0" applyBorder="1" applyAlignment="1">
      <alignment wrapText="1"/>
    </xf>
    <xf numFmtId="164" fontId="0" fillId="0" borderId="0" xfId="0" applyNumberFormat="1" applyFill="1" applyBorder="1" applyAlignment="1">
      <alignment/>
    </xf>
    <xf numFmtId="0" fontId="0" fillId="18" borderId="10" xfId="0" applyFill="1" applyBorder="1" applyAlignment="1">
      <alignment/>
    </xf>
    <xf numFmtId="0" fontId="0" fillId="18" borderId="10" xfId="0" applyFont="1" applyFill="1" applyBorder="1" applyAlignment="1">
      <alignment/>
    </xf>
    <xf numFmtId="0" fontId="0" fillId="15" borderId="10" xfId="0" applyFill="1" applyBorder="1" applyAlignment="1">
      <alignment wrapText="1"/>
    </xf>
    <xf numFmtId="0" fontId="0" fillId="15" borderId="11" xfId="0" applyFont="1" applyFill="1" applyBorder="1" applyAlignment="1">
      <alignment/>
    </xf>
    <xf numFmtId="0" fontId="0" fillId="15" borderId="10" xfId="0" applyFont="1" applyFill="1" applyBorder="1" applyAlignment="1">
      <alignment/>
    </xf>
    <xf numFmtId="0" fontId="0" fillId="15" borderId="12" xfId="0" applyFont="1" applyFill="1" applyBorder="1" applyAlignment="1">
      <alignment/>
    </xf>
    <xf numFmtId="0" fontId="0" fillId="15" borderId="10" xfId="0" applyNumberFormat="1" applyFill="1" applyBorder="1" applyAlignment="1">
      <alignment wrapText="1"/>
    </xf>
    <xf numFmtId="0" fontId="0" fillId="16" borderId="10" xfId="0" applyFill="1" applyBorder="1" applyAlignment="1">
      <alignment/>
    </xf>
    <xf numFmtId="0" fontId="0" fillId="16" borderId="10" xfId="0" applyFill="1" applyBorder="1" applyAlignment="1">
      <alignment wrapText="1"/>
    </xf>
    <xf numFmtId="0" fontId="0" fillId="16" borderId="10" xfId="0" applyNumberFormat="1" applyFill="1" applyBorder="1" applyAlignment="1" applyProtection="1">
      <alignment wrapText="1"/>
      <protection locked="0"/>
    </xf>
    <xf numFmtId="0" fontId="0" fillId="16" borderId="10" xfId="0" applyNumberFormat="1" applyFill="1" applyBorder="1" applyAlignment="1">
      <alignment wrapText="1"/>
    </xf>
    <xf numFmtId="0" fontId="0" fillId="16" borderId="10" xfId="0" applyNumberFormat="1" applyFill="1" applyBorder="1" applyAlignment="1" quotePrefix="1">
      <alignment wrapText="1"/>
    </xf>
    <xf numFmtId="0" fontId="0" fillId="33" borderId="10" xfId="0" applyFill="1" applyBorder="1" applyAlignment="1">
      <alignment wrapText="1"/>
    </xf>
    <xf numFmtId="0" fontId="0" fillId="33" borderId="10" xfId="0" applyFill="1" applyBorder="1" applyAlignment="1">
      <alignment/>
    </xf>
    <xf numFmtId="0" fontId="0" fillId="17" borderId="10" xfId="0" applyFont="1" applyFill="1" applyBorder="1" applyAlignment="1">
      <alignment/>
    </xf>
    <xf numFmtId="0" fontId="0" fillId="33" borderId="10" xfId="0" applyFont="1" applyFill="1" applyBorder="1" applyAlignment="1">
      <alignment/>
    </xf>
    <xf numFmtId="0" fontId="0" fillId="15" borderId="13" xfId="0" applyFont="1" applyFill="1" applyBorder="1" applyAlignment="1">
      <alignment/>
    </xf>
    <xf numFmtId="0" fontId="0" fillId="15" borderId="14" xfId="0" applyFont="1" applyFill="1" applyBorder="1" applyAlignment="1">
      <alignment/>
    </xf>
    <xf numFmtId="0" fontId="0" fillId="15" borderId="15" xfId="0" applyFont="1" applyFill="1" applyBorder="1" applyAlignment="1">
      <alignment/>
    </xf>
    <xf numFmtId="0" fontId="0" fillId="0" borderId="0" xfId="0" applyFill="1" applyAlignment="1">
      <alignment/>
    </xf>
    <xf numFmtId="0" fontId="0" fillId="0" borderId="0" xfId="0" applyFont="1" applyFill="1" applyBorder="1" applyAlignment="1">
      <alignment/>
    </xf>
    <xf numFmtId="0" fontId="0" fillId="18" borderId="10" xfId="0" applyNumberFormat="1" applyFont="1" applyFill="1" applyBorder="1" applyAlignment="1">
      <alignment wrapText="1"/>
    </xf>
    <xf numFmtId="0" fontId="0" fillId="18" borderId="10" xfId="0" applyNumberFormat="1" applyFont="1" applyFill="1" applyBorder="1" applyAlignment="1" quotePrefix="1">
      <alignment horizontal="center"/>
    </xf>
    <xf numFmtId="0" fontId="0" fillId="18" borderId="10" xfId="0" applyNumberFormat="1" applyFont="1" applyFill="1" applyBorder="1" applyAlignment="1" quotePrefix="1">
      <alignment wrapText="1"/>
    </xf>
    <xf numFmtId="0" fontId="0" fillId="18" borderId="10" xfId="0" applyFont="1" applyFill="1" applyBorder="1" applyAlignment="1">
      <alignment wrapText="1"/>
    </xf>
    <xf numFmtId="0" fontId="0" fillId="16" borderId="10" xfId="0" applyNumberFormat="1" applyFont="1" applyFill="1" applyBorder="1" applyAlignment="1" quotePrefix="1">
      <alignment wrapText="1"/>
    </xf>
    <xf numFmtId="0" fontId="0" fillId="18" borderId="10" xfId="0" applyNumberFormat="1" applyFill="1" applyBorder="1" applyAlignment="1">
      <alignment wrapText="1"/>
    </xf>
    <xf numFmtId="0" fontId="0" fillId="18" borderId="10" xfId="0" applyFill="1" applyBorder="1" applyAlignment="1">
      <alignment wrapText="1"/>
    </xf>
    <xf numFmtId="0" fontId="0" fillId="18" borderId="0" xfId="0" applyNumberFormat="1" applyFont="1" applyFill="1" applyBorder="1" applyAlignment="1" quotePrefix="1">
      <alignment/>
    </xf>
    <xf numFmtId="0" fontId="0" fillId="18" borderId="0" xfId="0" applyNumberFormat="1" applyFont="1" applyFill="1" applyBorder="1" applyAlignment="1" quotePrefix="1">
      <alignment wrapText="1"/>
    </xf>
    <xf numFmtId="0" fontId="0" fillId="33" borderId="10" xfId="0" applyNumberFormat="1" applyFill="1" applyBorder="1" applyAlignment="1" applyProtection="1">
      <alignment wrapText="1"/>
      <protection locked="0"/>
    </xf>
    <xf numFmtId="0" fontId="0" fillId="16" borderId="0" xfId="0" applyNumberFormat="1" applyFill="1" applyAlignment="1" quotePrefix="1">
      <alignment wrapText="1"/>
    </xf>
    <xf numFmtId="0" fontId="0" fillId="16" borderId="12" xfId="0" applyNumberFormat="1" applyFill="1" applyBorder="1" applyAlignment="1" quotePrefix="1">
      <alignment wrapText="1"/>
    </xf>
    <xf numFmtId="0" fontId="0" fillId="0" borderId="10" xfId="0" applyFill="1" applyBorder="1" applyAlignment="1">
      <alignment/>
    </xf>
    <xf numFmtId="164" fontId="0" fillId="18" borderId="10" xfId="0" applyNumberFormat="1" applyFill="1" applyBorder="1" applyAlignment="1" quotePrefix="1">
      <alignment horizontal="right"/>
    </xf>
    <xf numFmtId="164" fontId="0" fillId="0" borderId="0" xfId="0" applyNumberFormat="1" applyAlignment="1">
      <alignment/>
    </xf>
    <xf numFmtId="0" fontId="0" fillId="15" borderId="11" xfId="0" applyFill="1" applyBorder="1" applyAlignment="1">
      <alignment wrapText="1"/>
    </xf>
    <xf numFmtId="0" fontId="0" fillId="15" borderId="11" xfId="0" applyNumberFormat="1" applyFill="1" applyBorder="1" applyAlignment="1">
      <alignment wrapText="1"/>
    </xf>
    <xf numFmtId="0" fontId="0" fillId="15" borderId="13" xfId="0" applyNumberFormat="1" applyFill="1" applyBorder="1" applyAlignment="1">
      <alignment wrapText="1"/>
    </xf>
    <xf numFmtId="0" fontId="0" fillId="15" borderId="0" xfId="0" applyFill="1" applyAlignment="1">
      <alignment/>
    </xf>
    <xf numFmtId="0" fontId="0" fillId="15" borderId="10" xfId="0" applyFill="1" applyBorder="1" applyAlignment="1">
      <alignment/>
    </xf>
    <xf numFmtId="0" fontId="0" fillId="16" borderId="11" xfId="0" applyNumberFormat="1" applyFill="1" applyBorder="1" applyAlignment="1">
      <alignment wrapText="1"/>
    </xf>
    <xf numFmtId="0" fontId="0" fillId="34" borderId="10" xfId="0" applyNumberFormat="1" applyFill="1" applyBorder="1" applyAlignment="1">
      <alignment wrapText="1"/>
    </xf>
    <xf numFmtId="0" fontId="0" fillId="15" borderId="11" xfId="0" applyFill="1" applyBorder="1" applyAlignment="1">
      <alignment/>
    </xf>
    <xf numFmtId="0" fontId="0" fillId="15" borderId="10" xfId="0" applyFont="1" applyFill="1" applyBorder="1" applyAlignment="1">
      <alignment wrapText="1"/>
    </xf>
    <xf numFmtId="0" fontId="0" fillId="33" borderId="10" xfId="0" applyNumberFormat="1" applyFill="1" applyBorder="1" applyAlignment="1">
      <alignment wrapText="1"/>
    </xf>
    <xf numFmtId="0" fontId="0" fillId="33" borderId="12" xfId="0" applyFont="1" applyFill="1" applyBorder="1" applyAlignment="1">
      <alignment/>
    </xf>
    <xf numFmtId="0" fontId="0" fillId="33" borderId="10" xfId="0" applyFill="1" applyBorder="1" applyAlignment="1">
      <alignment horizontal="right"/>
    </xf>
    <xf numFmtId="0" fontId="0" fillId="33" borderId="11" xfId="0" applyFont="1" applyFill="1" applyBorder="1" applyAlignment="1">
      <alignment/>
    </xf>
    <xf numFmtId="0" fontId="0" fillId="33" borderId="11" xfId="0" applyNumberFormat="1" applyFill="1" applyBorder="1" applyAlignment="1">
      <alignment wrapText="1"/>
    </xf>
    <xf numFmtId="0" fontId="0" fillId="15" borderId="16" xfId="0" applyNumberFormat="1" applyFill="1" applyBorder="1" applyAlignment="1">
      <alignment wrapText="1"/>
    </xf>
    <xf numFmtId="0" fontId="0" fillId="15" borderId="16" xfId="0" applyFont="1" applyFill="1" applyBorder="1" applyAlignment="1">
      <alignment/>
    </xf>
    <xf numFmtId="0" fontId="0" fillId="15" borderId="17" xfId="0" applyFont="1" applyFill="1" applyBorder="1" applyAlignment="1">
      <alignment/>
    </xf>
    <xf numFmtId="0" fontId="0" fillId="15" borderId="18" xfId="0" applyFont="1" applyFill="1" applyBorder="1" applyAlignment="1">
      <alignment/>
    </xf>
    <xf numFmtId="0" fontId="0" fillId="15" borderId="16" xfId="0" applyFill="1" applyBorder="1" applyAlignment="1">
      <alignment wrapText="1"/>
    </xf>
    <xf numFmtId="0" fontId="0" fillId="0" borderId="19" xfId="0" applyFill="1" applyBorder="1" applyAlignment="1">
      <alignment/>
    </xf>
    <xf numFmtId="0" fontId="0" fillId="34" borderId="11" xfId="0" applyNumberFormat="1" applyFill="1" applyBorder="1" applyAlignment="1">
      <alignment/>
    </xf>
    <xf numFmtId="0" fontId="0" fillId="34" borderId="11" xfId="0" applyFill="1" applyBorder="1" applyAlignment="1">
      <alignment/>
    </xf>
    <xf numFmtId="0" fontId="0" fillId="33" borderId="11" xfId="0" applyFill="1" applyBorder="1" applyAlignment="1">
      <alignment/>
    </xf>
    <xf numFmtId="0" fontId="0" fillId="33" borderId="11" xfId="0" applyFill="1" applyBorder="1" applyAlignment="1">
      <alignment horizontal="right"/>
    </xf>
    <xf numFmtId="0" fontId="0" fillId="33" borderId="11" xfId="0" applyNumberFormat="1" applyFill="1" applyBorder="1" applyAlignment="1">
      <alignment horizontal="right"/>
    </xf>
    <xf numFmtId="0" fontId="0" fillId="34" borderId="11" xfId="0" applyNumberFormat="1" applyFill="1" applyBorder="1" applyAlignment="1">
      <alignment horizontal="right"/>
    </xf>
    <xf numFmtId="0" fontId="0" fillId="15" borderId="11" xfId="0" applyNumberFormat="1" applyFill="1" applyBorder="1" applyAlignment="1">
      <alignment/>
    </xf>
    <xf numFmtId="0" fontId="0" fillId="33" borderId="11" xfId="0" applyFill="1" applyBorder="1" applyAlignment="1" quotePrefix="1">
      <alignment horizontal="right"/>
    </xf>
    <xf numFmtId="0" fontId="0" fillId="15" borderId="16" xfId="0" applyNumberFormat="1" applyFill="1" applyBorder="1" applyAlignment="1">
      <alignment/>
    </xf>
    <xf numFmtId="0" fontId="0" fillId="15" borderId="16" xfId="0" applyFill="1" applyBorder="1" applyAlignment="1">
      <alignment/>
    </xf>
    <xf numFmtId="0" fontId="0" fillId="34" borderId="16" xfId="0" applyNumberFormat="1" applyFill="1" applyBorder="1" applyAlignment="1">
      <alignment/>
    </xf>
    <xf numFmtId="0" fontId="0" fillId="0" borderId="19" xfId="0" applyNumberFormat="1" applyFill="1" applyBorder="1" applyAlignment="1">
      <alignment/>
    </xf>
    <xf numFmtId="0" fontId="0" fillId="18" borderId="11" xfId="0" applyFont="1" applyFill="1" applyBorder="1" applyAlignment="1">
      <alignment/>
    </xf>
    <xf numFmtId="0" fontId="0" fillId="18" borderId="11" xfId="0" applyNumberFormat="1" applyFont="1" applyFill="1" applyBorder="1" applyAlignment="1">
      <alignment/>
    </xf>
    <xf numFmtId="0" fontId="0" fillId="18" borderId="11" xfId="0" applyNumberFormat="1" applyFont="1" applyFill="1" applyBorder="1" applyAlignment="1" quotePrefix="1">
      <alignment/>
    </xf>
    <xf numFmtId="0" fontId="0" fillId="18" borderId="11" xfId="0" applyFont="1" applyFill="1" applyBorder="1" applyAlignment="1" quotePrefix="1">
      <alignment/>
    </xf>
    <xf numFmtId="0" fontId="0" fillId="0" borderId="17" xfId="0" applyFill="1" applyBorder="1" applyAlignment="1">
      <alignment/>
    </xf>
    <xf numFmtId="0" fontId="0" fillId="33" borderId="12" xfId="0" applyFill="1" applyBorder="1" applyAlignment="1">
      <alignment/>
    </xf>
    <xf numFmtId="0" fontId="0" fillId="16" borderId="11" xfId="0" applyFill="1" applyBorder="1" applyAlignment="1">
      <alignment/>
    </xf>
    <xf numFmtId="0" fontId="0" fillId="16" borderId="11" xfId="0" applyFill="1" applyBorder="1" applyAlignment="1">
      <alignment wrapText="1"/>
    </xf>
    <xf numFmtId="0" fontId="0" fillId="16" borderId="11" xfId="0" applyNumberFormat="1" applyFill="1" applyBorder="1" applyAlignment="1">
      <alignment/>
    </xf>
    <xf numFmtId="0" fontId="0" fillId="16" borderId="11" xfId="0" applyNumberFormat="1" applyFill="1" applyBorder="1" applyAlignment="1" quotePrefix="1">
      <alignment/>
    </xf>
    <xf numFmtId="0" fontId="0" fillId="16" borderId="11" xfId="0" applyNumberFormat="1" applyFill="1" applyBorder="1" applyAlignment="1" quotePrefix="1">
      <alignment wrapText="1"/>
    </xf>
    <xf numFmtId="0" fontId="0" fillId="16" borderId="16" xfId="0" applyNumberFormat="1" applyFill="1" applyBorder="1" applyAlignment="1" quotePrefix="1">
      <alignment wrapText="1"/>
    </xf>
    <xf numFmtId="0" fontId="0" fillId="0" borderId="19" xfId="0" applyBorder="1" applyAlignment="1">
      <alignment/>
    </xf>
    <xf numFmtId="0" fontId="0" fillId="0" borderId="17" xfId="0" applyBorder="1" applyAlignment="1">
      <alignment/>
    </xf>
    <xf numFmtId="0" fontId="0" fillId="18" borderId="10" xfId="0" applyFont="1" applyFill="1" applyBorder="1" applyAlignment="1">
      <alignment horizontal="right"/>
    </xf>
    <xf numFmtId="0" fontId="0" fillId="18" borderId="12" xfId="0" applyFont="1" applyFill="1" applyBorder="1" applyAlignment="1">
      <alignment horizontal="right"/>
    </xf>
    <xf numFmtId="0" fontId="0" fillId="18" borderId="10" xfId="0" applyNumberFormat="1" applyFont="1" applyFill="1" applyBorder="1" applyAlignment="1">
      <alignment horizontal="right"/>
    </xf>
    <xf numFmtId="0" fontId="0" fillId="18" borderId="12" xfId="0" applyNumberFormat="1" applyFont="1" applyFill="1" applyBorder="1" applyAlignment="1">
      <alignment horizontal="right"/>
    </xf>
    <xf numFmtId="0" fontId="0" fillId="18" borderId="10" xfId="0" applyNumberFormat="1" applyFont="1" applyFill="1" applyBorder="1" applyAlignment="1" quotePrefix="1">
      <alignment horizontal="right"/>
    </xf>
    <xf numFmtId="0" fontId="0" fillId="18" borderId="12" xfId="0" applyNumberFormat="1" applyFont="1" applyFill="1" applyBorder="1" applyAlignment="1" quotePrefix="1">
      <alignment horizontal="right"/>
    </xf>
    <xf numFmtId="0" fontId="0" fillId="18" borderId="0" xfId="0" applyNumberFormat="1" applyFont="1" applyFill="1" applyBorder="1" applyAlignment="1" quotePrefix="1">
      <alignment horizontal="right"/>
    </xf>
    <xf numFmtId="0" fontId="0" fillId="0" borderId="0" xfId="0" applyFill="1" applyBorder="1" applyAlignment="1">
      <alignment horizontal="right"/>
    </xf>
    <xf numFmtId="0" fontId="0" fillId="0" borderId="0" xfId="0" applyBorder="1" applyAlignment="1">
      <alignment horizontal="left" vertical="top" wrapText="1"/>
    </xf>
    <xf numFmtId="0" fontId="48" fillId="0" borderId="10" xfId="0" applyNumberFormat="1" applyFont="1" applyBorder="1" applyAlignment="1">
      <alignment horizontal="right" vertical="top" wrapText="1"/>
    </xf>
    <xf numFmtId="0" fontId="0" fillId="0" borderId="0" xfId="0" applyBorder="1" applyAlignment="1">
      <alignment horizontal="right" vertical="top" wrapText="1"/>
    </xf>
    <xf numFmtId="0" fontId="0" fillId="0" borderId="10" xfId="0" applyNumberFormat="1" applyFont="1" applyBorder="1" applyAlignment="1">
      <alignment horizontal="left" vertical="top" wrapText="1"/>
    </xf>
    <xf numFmtId="0" fontId="0" fillId="0" borderId="10" xfId="0" applyNumberFormat="1" applyFont="1" applyBorder="1" applyAlignment="1">
      <alignment horizontal="right" vertical="top" wrapText="1"/>
    </xf>
    <xf numFmtId="0" fontId="49" fillId="0" borderId="10" xfId="0" applyFont="1" applyBorder="1" applyAlignment="1">
      <alignment horizontal="left" vertical="top" wrapText="1"/>
    </xf>
    <xf numFmtId="0" fontId="49" fillId="0" borderId="10" xfId="0" applyFont="1" applyBorder="1" applyAlignment="1">
      <alignment horizontal="left" vertical="top"/>
    </xf>
    <xf numFmtId="0" fontId="49" fillId="0" borderId="10" xfId="0" applyFont="1" applyBorder="1" applyAlignment="1">
      <alignment vertical="top" wrapText="1"/>
    </xf>
    <xf numFmtId="0" fontId="49" fillId="0" borderId="10" xfId="0" applyFont="1" applyBorder="1" applyAlignment="1">
      <alignment vertical="top"/>
    </xf>
    <xf numFmtId="0" fontId="0" fillId="33" borderId="10" xfId="0" applyFill="1" applyBorder="1" applyAlignment="1">
      <alignment horizontal="right" wrapText="1"/>
    </xf>
    <xf numFmtId="0" fontId="0" fillId="14" borderId="10" xfId="0" applyFill="1" applyBorder="1" applyAlignment="1">
      <alignment horizontal="right"/>
    </xf>
    <xf numFmtId="0" fontId="0" fillId="14" borderId="10" xfId="0" applyFill="1" applyBorder="1" applyAlignment="1">
      <alignment wrapText="1"/>
    </xf>
    <xf numFmtId="0" fontId="0" fillId="14" borderId="10" xfId="0" applyFill="1" applyBorder="1" applyAlignment="1">
      <alignment/>
    </xf>
    <xf numFmtId="0" fontId="0" fillId="18" borderId="10" xfId="0" applyFill="1" applyBorder="1" applyAlignment="1">
      <alignment horizontal="right"/>
    </xf>
    <xf numFmtId="0" fontId="0" fillId="33" borderId="0" xfId="0" applyFont="1" applyFill="1" applyAlignment="1">
      <alignment horizontal="left" wrapText="1"/>
    </xf>
    <xf numFmtId="1" fontId="7" fillId="33" borderId="0" xfId="57" applyNumberFormat="1" applyFill="1">
      <alignment/>
      <protection/>
    </xf>
    <xf numFmtId="164" fontId="0" fillId="0" borderId="10" xfId="0" applyNumberFormat="1" applyFill="1" applyBorder="1" applyAlignment="1">
      <alignment/>
    </xf>
    <xf numFmtId="0" fontId="0" fillId="0" borderId="10" xfId="0" applyFill="1" applyBorder="1" applyAlignment="1">
      <alignment wrapText="1"/>
    </xf>
    <xf numFmtId="164" fontId="0" fillId="0" borderId="10" xfId="0" applyNumberFormat="1" applyFill="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164" fontId="0" fillId="0" borderId="10" xfId="0" applyNumberFormat="1" applyFont="1" applyFill="1" applyBorder="1" applyAlignment="1">
      <alignment/>
    </xf>
    <xf numFmtId="0" fontId="11" fillId="0" borderId="10" xfId="0" applyFont="1" applyBorder="1" applyAlignment="1">
      <alignment wrapText="1"/>
    </xf>
    <xf numFmtId="0" fontId="48" fillId="0" borderId="10" xfId="0" applyFont="1" applyFill="1" applyBorder="1" applyAlignment="1">
      <alignment wrapText="1"/>
    </xf>
    <xf numFmtId="164" fontId="0" fillId="0" borderId="10" xfId="0" applyNumberFormat="1" applyFont="1" applyFill="1" applyBorder="1" applyAlignment="1">
      <alignment wrapText="1"/>
    </xf>
    <xf numFmtId="0" fontId="12" fillId="0" borderId="20" xfId="0" applyFont="1" applyBorder="1" applyAlignment="1">
      <alignment horizontal="center" vertical="top" wrapText="1"/>
    </xf>
    <xf numFmtId="0" fontId="0" fillId="0" borderId="20" xfId="0" applyBorder="1" applyAlignment="1">
      <alignment vertical="top" wrapText="1"/>
    </xf>
    <xf numFmtId="0" fontId="0" fillId="0" borderId="11" xfId="0" applyNumberFormat="1" applyFont="1" applyBorder="1" applyAlignment="1">
      <alignment horizontal="right" vertical="top" wrapText="1"/>
    </xf>
    <xf numFmtId="0" fontId="0" fillId="0" borderId="13" xfId="0" applyNumberFormat="1" applyFont="1" applyBorder="1" applyAlignment="1">
      <alignment horizontal="right" vertical="top" wrapText="1"/>
    </xf>
    <xf numFmtId="0" fontId="0" fillId="0" borderId="16" xfId="0" applyNumberFormat="1" applyFont="1" applyBorder="1" applyAlignment="1">
      <alignment horizontal="right" vertical="top" wrapText="1"/>
    </xf>
    <xf numFmtId="0" fontId="0" fillId="0" borderId="11" xfId="0" applyFont="1" applyBorder="1" applyAlignment="1">
      <alignment horizontal="right" vertical="top"/>
    </xf>
    <xf numFmtId="0" fontId="48" fillId="0" borderId="11" xfId="0" applyNumberFormat="1" applyFont="1" applyBorder="1" applyAlignment="1">
      <alignment horizontal="right" vertical="top" wrapText="1"/>
    </xf>
    <xf numFmtId="0" fontId="0" fillId="0" borderId="0" xfId="0" applyNumberFormat="1" applyFont="1" applyBorder="1" applyAlignment="1">
      <alignment horizontal="right" vertical="top" wrapText="1"/>
    </xf>
    <xf numFmtId="164" fontId="0" fillId="16" borderId="10" xfId="0" applyNumberFormat="1" applyFill="1" applyBorder="1" applyAlignment="1">
      <alignment horizontal="right"/>
    </xf>
    <xf numFmtId="164" fontId="0" fillId="18" borderId="10" xfId="0" applyNumberFormat="1" applyFill="1" applyBorder="1" applyAlignment="1">
      <alignment horizontal="right"/>
    </xf>
    <xf numFmtId="164" fontId="0" fillId="19" borderId="10" xfId="0" applyNumberFormat="1" applyFill="1" applyBorder="1" applyAlignment="1">
      <alignment horizontal="right"/>
    </xf>
    <xf numFmtId="164" fontId="0" fillId="17" borderId="10" xfId="0" applyNumberFormat="1" applyFill="1" applyBorder="1" applyAlignment="1">
      <alignment horizontal="right"/>
    </xf>
    <xf numFmtId="164" fontId="0" fillId="18" borderId="10" xfId="0" applyNumberFormat="1" applyFont="1" applyFill="1" applyBorder="1" applyAlignment="1" quotePrefix="1">
      <alignment horizontal="right"/>
    </xf>
    <xf numFmtId="164" fontId="0" fillId="15" borderId="10" xfId="0" applyNumberFormat="1" applyFont="1" applyFill="1" applyBorder="1" applyAlignment="1">
      <alignment horizontal="right"/>
    </xf>
    <xf numFmtId="164" fontId="0" fillId="16" borderId="10" xfId="0" applyNumberFormat="1" applyFont="1" applyFill="1" applyBorder="1" applyAlignment="1">
      <alignment horizontal="right"/>
    </xf>
    <xf numFmtId="0" fontId="0" fillId="15" borderId="10" xfId="0" applyFill="1" applyBorder="1" applyAlignment="1">
      <alignment horizontal="right"/>
    </xf>
    <xf numFmtId="0" fontId="0" fillId="15" borderId="12" xfId="0" applyFont="1" applyFill="1" applyBorder="1" applyAlignment="1">
      <alignment horizontal="right"/>
    </xf>
    <xf numFmtId="164" fontId="0" fillId="18" borderId="10" xfId="0" applyNumberFormat="1" applyFont="1" applyFill="1" applyBorder="1" applyAlignment="1">
      <alignment horizontal="right"/>
    </xf>
    <xf numFmtId="164" fontId="0" fillId="17" borderId="10" xfId="0" applyNumberFormat="1" applyFont="1" applyFill="1" applyBorder="1" applyAlignment="1">
      <alignment horizontal="right"/>
    </xf>
    <xf numFmtId="164" fontId="0" fillId="19" borderId="10" xfId="0" applyNumberFormat="1" applyFont="1" applyFill="1" applyBorder="1" applyAlignment="1">
      <alignment horizontal="right"/>
    </xf>
    <xf numFmtId="164" fontId="0" fillId="33" borderId="10" xfId="0" applyNumberFormat="1" applyFill="1" applyBorder="1" applyAlignment="1">
      <alignment horizontal="right"/>
    </xf>
    <xf numFmtId="0" fontId="0" fillId="15" borderId="11" xfId="0" applyFont="1" applyFill="1" applyBorder="1" applyAlignment="1">
      <alignment horizontal="right"/>
    </xf>
    <xf numFmtId="0" fontId="0" fillId="15" borderId="10" xfId="0" applyFont="1" applyFill="1" applyBorder="1" applyAlignment="1">
      <alignment horizontal="right"/>
    </xf>
    <xf numFmtId="0" fontId="0" fillId="16" borderId="10" xfId="0" applyNumberFormat="1" applyFill="1" applyBorder="1" applyAlignment="1">
      <alignment horizontal="right" wrapText="1"/>
    </xf>
    <xf numFmtId="164" fontId="0" fillId="16" borderId="10" xfId="0" applyNumberFormat="1" applyFont="1" applyFill="1" applyBorder="1" applyAlignment="1" quotePrefix="1">
      <alignment horizontal="right" wrapText="1"/>
    </xf>
    <xf numFmtId="164" fontId="0" fillId="16" borderId="10" xfId="0" applyNumberFormat="1" applyFill="1" applyBorder="1" applyAlignment="1">
      <alignment horizontal="right" wrapText="1"/>
    </xf>
    <xf numFmtId="164" fontId="0" fillId="15" borderId="0" xfId="0" applyNumberFormat="1" applyFont="1" applyFill="1" applyAlignment="1">
      <alignment horizontal="right"/>
    </xf>
    <xf numFmtId="0" fontId="0" fillId="15" borderId="10" xfId="0" applyFill="1" applyBorder="1" applyAlignment="1">
      <alignment horizontal="right" wrapText="1"/>
    </xf>
    <xf numFmtId="0" fontId="0" fillId="15" borderId="10" xfId="0" applyFont="1" applyFill="1" applyBorder="1" applyAlignment="1">
      <alignment horizontal="right" wrapText="1"/>
    </xf>
    <xf numFmtId="164" fontId="0" fillId="15" borderId="10" xfId="0" applyNumberFormat="1" applyFill="1" applyBorder="1" applyAlignment="1">
      <alignment horizontal="right"/>
    </xf>
    <xf numFmtId="164" fontId="0" fillId="33" borderId="10" xfId="0" applyNumberFormat="1" applyFont="1" applyFill="1" applyBorder="1" applyAlignment="1">
      <alignment horizontal="right"/>
    </xf>
    <xf numFmtId="164" fontId="0" fillId="16" borderId="14" xfId="0" applyNumberFormat="1" applyFill="1" applyBorder="1" applyAlignment="1">
      <alignment horizontal="right" wrapText="1"/>
    </xf>
    <xf numFmtId="164" fontId="0" fillId="16" borderId="14" xfId="0" applyNumberFormat="1" applyFont="1" applyFill="1" applyBorder="1" applyAlignment="1">
      <alignment horizontal="right"/>
    </xf>
    <xf numFmtId="164" fontId="0" fillId="16" borderId="10" xfId="0" applyNumberFormat="1" applyFill="1" applyBorder="1" applyAlignment="1" quotePrefix="1">
      <alignment horizontal="right"/>
    </xf>
    <xf numFmtId="164" fontId="0" fillId="18" borderId="17" xfId="0" applyNumberFormat="1" applyFill="1" applyBorder="1" applyAlignment="1" quotePrefix="1">
      <alignment horizontal="right"/>
    </xf>
    <xf numFmtId="164" fontId="0" fillId="16" borderId="17" xfId="0" applyNumberFormat="1" applyFill="1" applyBorder="1" applyAlignment="1">
      <alignment horizontal="right" wrapText="1"/>
    </xf>
    <xf numFmtId="164" fontId="0" fillId="16" borderId="17" xfId="0" applyNumberFormat="1" applyFont="1" applyFill="1" applyBorder="1" applyAlignment="1">
      <alignment horizontal="right"/>
    </xf>
    <xf numFmtId="2" fontId="0" fillId="15" borderId="12" xfId="0" applyNumberFormat="1" applyFont="1" applyFill="1" applyBorder="1" applyAlignment="1">
      <alignment/>
    </xf>
    <xf numFmtId="2" fontId="0" fillId="33" borderId="12" xfId="0" applyNumberFormat="1" applyFont="1" applyFill="1" applyBorder="1" applyAlignment="1">
      <alignment/>
    </xf>
    <xf numFmtId="2" fontId="0" fillId="15" borderId="12" xfId="0" applyNumberFormat="1" applyFill="1" applyBorder="1" applyAlignment="1">
      <alignment/>
    </xf>
    <xf numFmtId="2" fontId="0" fillId="15" borderId="0" xfId="0" applyNumberFormat="1" applyFont="1" applyFill="1" applyBorder="1" applyAlignment="1">
      <alignment/>
    </xf>
    <xf numFmtId="2" fontId="0" fillId="15" borderId="12" xfId="0" applyNumberFormat="1" applyFill="1" applyBorder="1" applyAlignment="1">
      <alignment wrapText="1"/>
    </xf>
    <xf numFmtId="2" fontId="0" fillId="15" borderId="12" xfId="0" applyNumberFormat="1" applyFont="1" applyFill="1" applyBorder="1" applyAlignment="1">
      <alignment wrapText="1"/>
    </xf>
    <xf numFmtId="2" fontId="0" fillId="15" borderId="15" xfId="0" applyNumberFormat="1" applyFont="1" applyFill="1" applyBorder="1" applyAlignment="1">
      <alignment/>
    </xf>
    <xf numFmtId="2" fontId="0" fillId="0" borderId="0" xfId="0" applyNumberFormat="1" applyFont="1" applyFill="1" applyBorder="1" applyAlignment="1">
      <alignment/>
    </xf>
    <xf numFmtId="2" fontId="12" fillId="0" borderId="0" xfId="0" applyNumberFormat="1" applyFont="1" applyFill="1" applyBorder="1" applyAlignment="1">
      <alignment horizontal="center"/>
    </xf>
    <xf numFmtId="2" fontId="0" fillId="16" borderId="10" xfId="0" applyNumberFormat="1" applyFill="1" applyBorder="1" applyAlignment="1">
      <alignment horizontal="right"/>
    </xf>
    <xf numFmtId="2" fontId="0" fillId="16" borderId="10" xfId="0" applyNumberFormat="1" applyFont="1" applyFill="1" applyBorder="1" applyAlignment="1">
      <alignment horizontal="right"/>
    </xf>
    <xf numFmtId="2" fontId="0" fillId="16" borderId="10" xfId="0" applyNumberFormat="1" applyFill="1" applyBorder="1" applyAlignment="1">
      <alignment horizontal="right" wrapText="1"/>
    </xf>
    <xf numFmtId="2" fontId="0" fillId="0" borderId="0" xfId="0" applyNumberFormat="1" applyAlignment="1">
      <alignment/>
    </xf>
    <xf numFmtId="0" fontId="0" fillId="18" borderId="11" xfId="0" applyFont="1" applyFill="1" applyBorder="1" applyAlignment="1">
      <alignment wrapText="1"/>
    </xf>
    <xf numFmtId="0" fontId="0" fillId="18" borderId="10" xfId="0" applyFont="1" applyFill="1" applyBorder="1" applyAlignment="1">
      <alignment horizontal="right" wrapText="1"/>
    </xf>
    <xf numFmtId="0" fontId="0" fillId="18" borderId="12" xfId="0" applyFont="1" applyFill="1" applyBorder="1" applyAlignment="1">
      <alignment horizontal="right" wrapText="1"/>
    </xf>
    <xf numFmtId="0" fontId="0" fillId="0" borderId="14" xfId="0" applyNumberFormat="1" applyFill="1" applyBorder="1" applyAlignment="1">
      <alignment wrapText="1"/>
    </xf>
    <xf numFmtId="0" fontId="0" fillId="34" borderId="11" xfId="0" applyNumberFormat="1" applyFill="1" applyBorder="1" applyAlignment="1">
      <alignment wrapText="1"/>
    </xf>
    <xf numFmtId="0" fontId="0" fillId="15" borderId="11" xfId="0" applyFont="1" applyFill="1" applyBorder="1" applyAlignment="1">
      <alignment wrapText="1"/>
    </xf>
    <xf numFmtId="0" fontId="0" fillId="15" borderId="12" xfId="0" applyFont="1" applyFill="1" applyBorder="1" applyAlignment="1">
      <alignment wrapText="1"/>
    </xf>
    <xf numFmtId="0" fontId="0" fillId="0" borderId="14" xfId="0" applyFill="1" applyBorder="1" applyAlignment="1">
      <alignment wrapText="1"/>
    </xf>
    <xf numFmtId="0" fontId="0" fillId="33" borderId="12" xfId="0" applyFill="1" applyBorder="1" applyAlignment="1">
      <alignment wrapText="1"/>
    </xf>
    <xf numFmtId="0" fontId="0" fillId="0" borderId="14" xfId="0" applyBorder="1" applyAlignment="1">
      <alignment wrapText="1"/>
    </xf>
    <xf numFmtId="0" fontId="49" fillId="0" borderId="14" xfId="0" applyFont="1" applyBorder="1" applyAlignment="1">
      <alignment horizontal="left" vertical="top" wrapText="1"/>
    </xf>
    <xf numFmtId="0" fontId="49" fillId="0" borderId="17" xfId="0" applyFont="1" applyBorder="1" applyAlignment="1">
      <alignment horizontal="left" vertical="top" wrapText="1"/>
    </xf>
    <xf numFmtId="0" fontId="0" fillId="0" borderId="14" xfId="0" applyNumberFormat="1" applyFont="1" applyBorder="1" applyAlignment="1">
      <alignment horizontal="right" vertical="top" wrapText="1"/>
    </xf>
    <xf numFmtId="0" fontId="0" fillId="0" borderId="17" xfId="0" applyNumberFormat="1" applyFont="1" applyBorder="1" applyAlignment="1">
      <alignment horizontal="right" vertical="top" wrapText="1"/>
    </xf>
    <xf numFmtId="0" fontId="0" fillId="0" borderId="10" xfId="0" applyNumberFormat="1" applyFont="1" applyBorder="1" applyAlignment="1">
      <alignment horizontal="left" vertical="top" wrapText="1"/>
    </xf>
    <xf numFmtId="0" fontId="49" fillId="0" borderId="10" xfId="0" applyFont="1" applyBorder="1" applyAlignment="1">
      <alignment horizontal="left" vertical="top" wrapText="1"/>
    </xf>
    <xf numFmtId="0" fontId="0" fillId="0" borderId="10" xfId="0" applyNumberFormat="1" applyFont="1" applyBorder="1" applyAlignment="1">
      <alignment horizontal="right" vertical="top" wrapText="1"/>
    </xf>
    <xf numFmtId="0" fontId="0" fillId="0" borderId="10" xfId="0" applyFont="1" applyBorder="1" applyAlignment="1">
      <alignment horizontal="left" vertical="top"/>
    </xf>
    <xf numFmtId="0" fontId="0" fillId="0" borderId="10" xfId="0" applyFont="1" applyBorder="1" applyAlignment="1">
      <alignment horizontal="right" vertical="top"/>
    </xf>
    <xf numFmtId="0" fontId="49" fillId="0" borderId="10" xfId="0" applyFont="1" applyBorder="1" applyAlignment="1">
      <alignment horizontal="left" vertical="top"/>
    </xf>
    <xf numFmtId="164" fontId="12" fillId="0" borderId="20" xfId="0" applyNumberFormat="1" applyFont="1" applyFill="1" applyBorder="1" applyAlignment="1">
      <alignment horizontal="center"/>
    </xf>
    <xf numFmtId="0" fontId="12" fillId="0" borderId="12" xfId="0" applyFont="1" applyBorder="1" applyAlignment="1">
      <alignment horizontal="center" wrapText="1"/>
    </xf>
    <xf numFmtId="0" fontId="12" fillId="0" borderId="21" xfId="0" applyFont="1" applyBorder="1" applyAlignment="1">
      <alignment horizontal="center" wrapText="1"/>
    </xf>
    <xf numFmtId="0" fontId="12" fillId="0" borderId="11" xfId="0" applyFont="1" applyBorder="1" applyAlignment="1">
      <alignment horizontal="center" wrapText="1"/>
    </xf>
    <xf numFmtId="0" fontId="12" fillId="0" borderId="20" xfId="0" applyFont="1" applyBorder="1" applyAlignment="1">
      <alignment horizontal="center" wrapText="1"/>
    </xf>
    <xf numFmtId="0" fontId="12" fillId="0" borderId="16" xfId="0" applyFont="1" applyBorder="1" applyAlignment="1">
      <alignment horizontal="center" wrapText="1"/>
    </xf>
    <xf numFmtId="0" fontId="12" fillId="0" borderId="12" xfId="0" applyFont="1" applyFill="1" applyBorder="1" applyAlignment="1">
      <alignment horizontal="center"/>
    </xf>
    <xf numFmtId="0" fontId="12" fillId="0" borderId="21" xfId="0" applyFont="1" applyFill="1" applyBorder="1" applyAlignment="1">
      <alignment horizontal="center"/>
    </xf>
    <xf numFmtId="0" fontId="12" fillId="0" borderId="11" xfId="0" applyFont="1" applyFill="1" applyBorder="1" applyAlignment="1">
      <alignment horizontal="center"/>
    </xf>
    <xf numFmtId="0" fontId="12" fillId="0" borderId="2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oodtbl1new"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02"/>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AF3" sqref="AF3"/>
    </sheetView>
  </sheetViews>
  <sheetFormatPr defaultColWidth="9.140625" defaultRowHeight="12.75"/>
  <cols>
    <col min="1" max="1" width="23.140625" style="99" customWidth="1"/>
    <col min="2" max="2" width="48.28125" style="99" customWidth="1"/>
    <col min="3" max="3" width="15.8515625" style="101" customWidth="1"/>
    <col min="4" max="4" width="3.00390625" style="101" customWidth="1"/>
    <col min="5" max="5" width="15.00390625" style="3" customWidth="1"/>
    <col min="6" max="6" width="29.57421875" style="3" customWidth="1"/>
    <col min="7" max="8" width="15.00390625" style="98" customWidth="1"/>
    <col min="9" max="9" width="3.28125" style="3" customWidth="1"/>
    <col min="10" max="10" width="23.8515625" style="3" customWidth="1"/>
    <col min="11" max="11" width="27.421875" style="4" customWidth="1"/>
    <col min="12" max="12" width="13.7109375" style="29" customWidth="1"/>
    <col min="13" max="13" width="11.421875" style="29" customWidth="1"/>
    <col min="14" max="14" width="13.7109375" style="29" customWidth="1"/>
    <col min="15" max="15" width="11.57421875" style="29" customWidth="1"/>
    <col min="16" max="16" width="11.57421875" style="168" customWidth="1"/>
    <col min="17" max="17" width="3.57421875" style="3" customWidth="1"/>
    <col min="18" max="18" width="14.28125" style="98" customWidth="1"/>
    <col min="19" max="19" width="26.7109375" style="4" customWidth="1"/>
    <col min="20" max="23" width="10.7109375" style="3" customWidth="1"/>
    <col min="25" max="25" width="24.7109375" style="28" customWidth="1"/>
    <col min="26" max="26" width="26.7109375" style="28" customWidth="1"/>
    <col min="27" max="27" width="9.28125" style="44" bestFit="1" customWidth="1"/>
    <col min="28" max="28" width="10.140625" style="44" bestFit="1" customWidth="1"/>
    <col min="29" max="29" width="18.421875" style="44" customWidth="1"/>
    <col min="30" max="30" width="15.140625" style="44" hidden="1" customWidth="1"/>
    <col min="31" max="31" width="16.8515625" style="44" hidden="1" customWidth="1"/>
    <col min="32" max="32" width="11.7109375" style="44" customWidth="1"/>
    <col min="33" max="33" width="10.57421875" style="173" customWidth="1"/>
    <col min="34" max="34" width="8.140625" style="2" customWidth="1"/>
    <col min="35" max="35" width="73.57421875" style="8" customWidth="1"/>
    <col min="36" max="36" width="94.28125" style="2" customWidth="1"/>
    <col min="37" max="37" width="87.00390625" style="8" customWidth="1"/>
    <col min="38" max="38" width="147.421875" style="5" customWidth="1"/>
    <col min="39" max="16384" width="9.140625" style="2" customWidth="1"/>
  </cols>
  <sheetData>
    <row r="1" spans="1:38" ht="32.25" customHeight="1">
      <c r="A1" s="125"/>
      <c r="B1" s="198" t="s">
        <v>965</v>
      </c>
      <c r="C1" s="199"/>
      <c r="D1" s="124"/>
      <c r="E1" s="195" t="s">
        <v>964</v>
      </c>
      <c r="F1" s="196"/>
      <c r="G1" s="196"/>
      <c r="H1" s="197"/>
      <c r="J1" s="203" t="s">
        <v>967</v>
      </c>
      <c r="K1" s="203"/>
      <c r="L1" s="203"/>
      <c r="M1" s="203"/>
      <c r="N1" s="203"/>
      <c r="O1" s="203"/>
      <c r="P1" s="203"/>
      <c r="R1" s="200" t="s">
        <v>966</v>
      </c>
      <c r="S1" s="201"/>
      <c r="T1" s="201"/>
      <c r="U1" s="201"/>
      <c r="V1" s="201"/>
      <c r="W1" s="202"/>
      <c r="Y1" s="203" t="s">
        <v>1040</v>
      </c>
      <c r="Z1" s="203"/>
      <c r="AA1" s="203"/>
      <c r="AB1" s="203"/>
      <c r="AC1" s="203"/>
      <c r="AD1" s="203"/>
      <c r="AE1" s="203"/>
      <c r="AF1" s="203"/>
      <c r="AG1" s="169"/>
      <c r="AI1" s="194" t="s">
        <v>1043</v>
      </c>
      <c r="AJ1" s="194"/>
      <c r="AK1" s="194" t="s">
        <v>1044</v>
      </c>
      <c r="AL1" s="194"/>
    </row>
    <row r="2" spans="1:38" s="5" customFormat="1" ht="38.25">
      <c r="A2" s="102" t="s">
        <v>824</v>
      </c>
      <c r="B2" s="102" t="s">
        <v>823</v>
      </c>
      <c r="C2" s="103" t="s">
        <v>769</v>
      </c>
      <c r="D2" s="126"/>
      <c r="E2" s="174" t="s">
        <v>99</v>
      </c>
      <c r="F2" s="33" t="s">
        <v>103</v>
      </c>
      <c r="G2" s="175" t="s">
        <v>250</v>
      </c>
      <c r="H2" s="176" t="s">
        <v>251</v>
      </c>
      <c r="I2" s="177"/>
      <c r="J2" s="178" t="s">
        <v>466</v>
      </c>
      <c r="K2" s="45" t="s">
        <v>262</v>
      </c>
      <c r="L2" s="179" t="s">
        <v>252</v>
      </c>
      <c r="M2" s="53" t="s">
        <v>1045</v>
      </c>
      <c r="N2" s="53" t="s">
        <v>1046</v>
      </c>
      <c r="O2" s="180" t="s">
        <v>1047</v>
      </c>
      <c r="P2" s="166" t="s">
        <v>663</v>
      </c>
      <c r="Q2" s="181"/>
      <c r="R2" s="108" t="s">
        <v>866</v>
      </c>
      <c r="S2" s="21" t="s">
        <v>255</v>
      </c>
      <c r="T2" s="21" t="s">
        <v>1048</v>
      </c>
      <c r="U2" s="21" t="s">
        <v>1049</v>
      </c>
      <c r="V2" s="21" t="s">
        <v>1050</v>
      </c>
      <c r="W2" s="182" t="s">
        <v>1051</v>
      </c>
      <c r="X2" s="183"/>
      <c r="Y2" s="84" t="s">
        <v>1041</v>
      </c>
      <c r="Z2" s="17" t="s">
        <v>332</v>
      </c>
      <c r="AA2" s="149" t="s">
        <v>350</v>
      </c>
      <c r="AB2" s="149" t="s">
        <v>1052</v>
      </c>
      <c r="AC2" s="149" t="s">
        <v>1053</v>
      </c>
      <c r="AD2" s="149" t="s">
        <v>360</v>
      </c>
      <c r="AE2" s="149" t="s">
        <v>359</v>
      </c>
      <c r="AF2" s="149" t="s">
        <v>1054</v>
      </c>
      <c r="AG2" s="172" t="s">
        <v>663</v>
      </c>
      <c r="AI2" s="117" t="s">
        <v>938</v>
      </c>
      <c r="AJ2" s="116" t="s">
        <v>939</v>
      </c>
      <c r="AK2" s="117" t="s">
        <v>945</v>
      </c>
      <c r="AL2" s="7" t="s">
        <v>768</v>
      </c>
    </row>
    <row r="3" spans="1:38" ht="45" customHeight="1">
      <c r="A3" s="102" t="s">
        <v>5</v>
      </c>
      <c r="B3" s="184" t="s">
        <v>770</v>
      </c>
      <c r="C3" s="186">
        <v>2511</v>
      </c>
      <c r="D3" s="127"/>
      <c r="E3" s="78">
        <v>20081</v>
      </c>
      <c r="F3" s="30" t="s">
        <v>104</v>
      </c>
      <c r="G3" s="93">
        <v>364</v>
      </c>
      <c r="H3" s="94">
        <v>0.7</v>
      </c>
      <c r="I3" s="76"/>
      <c r="J3" s="66">
        <v>29484</v>
      </c>
      <c r="K3" s="49" t="s">
        <v>467</v>
      </c>
      <c r="L3" s="12">
        <v>364</v>
      </c>
      <c r="M3" s="13">
        <v>0.7</v>
      </c>
      <c r="N3" s="13">
        <v>83</v>
      </c>
      <c r="O3" s="14">
        <v>11.749350649350653</v>
      </c>
      <c r="P3" s="161"/>
      <c r="Q3" s="64"/>
      <c r="R3" s="56">
        <v>7300</v>
      </c>
      <c r="S3" s="39" t="s">
        <v>870</v>
      </c>
      <c r="T3" s="22">
        <v>364</v>
      </c>
      <c r="U3" s="22">
        <v>0.7</v>
      </c>
      <c r="V3" s="22">
        <v>282</v>
      </c>
      <c r="W3" s="82">
        <f>(V3/660)/(U3/65.4)</f>
        <v>39.91948051948052</v>
      </c>
      <c r="X3" s="89"/>
      <c r="Y3" s="84" t="s">
        <v>351</v>
      </c>
      <c r="Z3" s="18" t="s">
        <v>256</v>
      </c>
      <c r="AA3" s="133">
        <v>364</v>
      </c>
      <c r="AB3" s="133">
        <v>0.7</v>
      </c>
      <c r="AC3" s="134">
        <v>282</v>
      </c>
      <c r="AD3" s="134">
        <v>282</v>
      </c>
      <c r="AE3" s="132"/>
      <c r="AF3" s="132">
        <f>(AC3/660)/(AB3/65.4)</f>
        <v>39.91948051948052</v>
      </c>
      <c r="AG3" s="170"/>
      <c r="AI3" s="117" t="s">
        <v>968</v>
      </c>
      <c r="AJ3" s="118" t="s">
        <v>969</v>
      </c>
      <c r="AK3" s="117"/>
      <c r="AL3" s="7" t="s">
        <v>940</v>
      </c>
    </row>
    <row r="4" spans="1:38" ht="74.25" customHeight="1">
      <c r="A4" s="102" t="s">
        <v>6</v>
      </c>
      <c r="B4" s="185"/>
      <c r="C4" s="187"/>
      <c r="D4" s="128"/>
      <c r="E4" s="78">
        <v>20080</v>
      </c>
      <c r="F4" s="30" t="s">
        <v>102</v>
      </c>
      <c r="G4" s="93">
        <v>340</v>
      </c>
      <c r="H4" s="94">
        <v>2.6</v>
      </c>
      <c r="I4" s="76"/>
      <c r="J4" s="65">
        <v>1822</v>
      </c>
      <c r="K4" s="15" t="s">
        <v>970</v>
      </c>
      <c r="L4" s="12">
        <v>339</v>
      </c>
      <c r="M4" s="13">
        <v>2.9300000000000006</v>
      </c>
      <c r="N4" s="13">
        <v>745</v>
      </c>
      <c r="O4" s="14">
        <v>25.195470058951287</v>
      </c>
      <c r="P4" s="161">
        <v>1</v>
      </c>
      <c r="Q4" s="64"/>
      <c r="R4" s="56">
        <v>7310</v>
      </c>
      <c r="S4" s="21" t="s">
        <v>257</v>
      </c>
      <c r="T4" s="22">
        <v>339</v>
      </c>
      <c r="U4" s="22">
        <v>2.9</v>
      </c>
      <c r="V4" s="22">
        <v>845</v>
      </c>
      <c r="W4" s="82">
        <f>(V4/660)/(U4/65.4)</f>
        <v>28.873040752351102</v>
      </c>
      <c r="X4" s="89"/>
      <c r="Y4" s="83" t="s">
        <v>352</v>
      </c>
      <c r="Z4" s="17" t="s">
        <v>257</v>
      </c>
      <c r="AA4" s="133">
        <v>340</v>
      </c>
      <c r="AB4" s="133">
        <v>2.6</v>
      </c>
      <c r="AC4" s="134">
        <v>777</v>
      </c>
      <c r="AD4" s="134">
        <v>870</v>
      </c>
      <c r="AE4" s="132"/>
      <c r="AF4" s="132">
        <f>(AC4/660)/(AB4/65.4)</f>
        <v>29.612937062937064</v>
      </c>
      <c r="AG4" s="170">
        <v>1</v>
      </c>
      <c r="AI4" s="118" t="s">
        <v>971</v>
      </c>
      <c r="AJ4" s="118" t="s">
        <v>972</v>
      </c>
      <c r="AK4" s="117"/>
      <c r="AL4" s="7" t="s">
        <v>942</v>
      </c>
    </row>
    <row r="5" spans="1:38" ht="52.5" customHeight="1">
      <c r="A5" s="102" t="s">
        <v>7</v>
      </c>
      <c r="B5" s="104" t="s">
        <v>771</v>
      </c>
      <c r="C5" s="103">
        <v>2513</v>
      </c>
      <c r="D5" s="126"/>
      <c r="E5" s="78">
        <v>20130</v>
      </c>
      <c r="F5" s="30" t="s">
        <v>101</v>
      </c>
      <c r="G5" s="93">
        <v>345</v>
      </c>
      <c r="H5" s="94">
        <v>2</v>
      </c>
      <c r="I5" s="76"/>
      <c r="J5" s="66">
        <v>32941</v>
      </c>
      <c r="K5" s="49" t="s">
        <v>468</v>
      </c>
      <c r="L5" s="12">
        <v>345</v>
      </c>
      <c r="M5" s="13">
        <v>2</v>
      </c>
      <c r="N5" s="13">
        <v>555</v>
      </c>
      <c r="O5" s="14">
        <v>27.49772727272728</v>
      </c>
      <c r="P5" s="161">
        <v>1</v>
      </c>
      <c r="Q5" s="64"/>
      <c r="R5" s="56">
        <v>8108</v>
      </c>
      <c r="S5" s="21" t="s">
        <v>258</v>
      </c>
      <c r="T5" s="22">
        <v>354</v>
      </c>
      <c r="U5" s="22">
        <v>2.8</v>
      </c>
      <c r="V5" s="22">
        <v>875</v>
      </c>
      <c r="W5" s="82">
        <f>(V5/660)/(U5/65.4)</f>
        <v>30.965909090909097</v>
      </c>
      <c r="X5" s="89"/>
      <c r="Y5" s="83" t="s">
        <v>353</v>
      </c>
      <c r="Z5" s="17" t="s">
        <v>258</v>
      </c>
      <c r="AA5" s="133">
        <v>354</v>
      </c>
      <c r="AB5" s="133">
        <v>2.77</v>
      </c>
      <c r="AC5" s="134">
        <v>697</v>
      </c>
      <c r="AD5" s="134">
        <v>770</v>
      </c>
      <c r="AE5" s="132"/>
      <c r="AF5" s="132">
        <f>(AC5/660)/(AB5/65.4)</f>
        <v>24.933705283885793</v>
      </c>
      <c r="AG5" s="170">
        <v>1</v>
      </c>
      <c r="AI5" s="118" t="s">
        <v>973</v>
      </c>
      <c r="AJ5" s="119" t="s">
        <v>974</v>
      </c>
      <c r="AK5" s="117"/>
      <c r="AL5" s="7" t="s">
        <v>941</v>
      </c>
    </row>
    <row r="6" spans="1:38" ht="49.5" customHeight="1">
      <c r="A6" s="102"/>
      <c r="B6" s="102"/>
      <c r="C6" s="103"/>
      <c r="D6" s="126"/>
      <c r="E6" s="78">
        <v>20004</v>
      </c>
      <c r="F6" s="30" t="s">
        <v>100</v>
      </c>
      <c r="G6" s="93">
        <v>354</v>
      </c>
      <c r="H6" s="94">
        <v>2.77</v>
      </c>
      <c r="I6" s="76"/>
      <c r="J6" s="65"/>
      <c r="K6" s="15"/>
      <c r="L6" s="12"/>
      <c r="M6" s="13"/>
      <c r="N6" s="13"/>
      <c r="O6" s="14"/>
      <c r="P6" s="161"/>
      <c r="Q6" s="64"/>
      <c r="R6" s="56"/>
      <c r="S6" s="21"/>
      <c r="T6" s="22"/>
      <c r="U6" s="22"/>
      <c r="V6" s="22"/>
      <c r="W6" s="82"/>
      <c r="X6" s="89"/>
      <c r="Y6" s="83"/>
      <c r="Z6" s="16"/>
      <c r="AA6" s="133"/>
      <c r="AB6" s="133"/>
      <c r="AC6" s="134"/>
      <c r="AD6" s="134"/>
      <c r="AE6" s="132"/>
      <c r="AF6" s="132"/>
      <c r="AG6" s="170"/>
      <c r="AI6" s="120"/>
      <c r="AJ6" s="116"/>
      <c r="AK6" s="117"/>
      <c r="AL6" s="7"/>
    </row>
    <row r="7" spans="1:38" ht="80.25" customHeight="1">
      <c r="A7" s="102" t="s">
        <v>8</v>
      </c>
      <c r="B7" s="104" t="s">
        <v>772</v>
      </c>
      <c r="C7" s="103">
        <v>2514</v>
      </c>
      <c r="D7" s="126"/>
      <c r="E7" s="78">
        <v>20316</v>
      </c>
      <c r="F7" s="30" t="s">
        <v>105</v>
      </c>
      <c r="G7" s="95">
        <v>361</v>
      </c>
      <c r="H7" s="96">
        <v>1.73</v>
      </c>
      <c r="I7" s="76"/>
      <c r="J7" s="66">
        <v>111508</v>
      </c>
      <c r="K7" s="11" t="s">
        <v>469</v>
      </c>
      <c r="L7" s="12">
        <v>361</v>
      </c>
      <c r="M7" s="13">
        <v>1.73</v>
      </c>
      <c r="N7" s="13">
        <v>940</v>
      </c>
      <c r="O7" s="14">
        <v>53.84130320546506</v>
      </c>
      <c r="P7" s="161">
        <v>1</v>
      </c>
      <c r="Q7" s="64"/>
      <c r="R7" s="56">
        <v>7075</v>
      </c>
      <c r="S7" s="21" t="s">
        <v>259</v>
      </c>
      <c r="T7" s="22">
        <v>362</v>
      </c>
      <c r="U7" s="22">
        <v>1.8</v>
      </c>
      <c r="V7" s="22">
        <v>800</v>
      </c>
      <c r="W7" s="82">
        <f>(V7/660)/(U7/65.4)</f>
        <v>44.04040404040404</v>
      </c>
      <c r="X7" s="89"/>
      <c r="Y7" s="83" t="s">
        <v>354</v>
      </c>
      <c r="Z7" s="17" t="s">
        <v>259</v>
      </c>
      <c r="AA7" s="133">
        <v>362</v>
      </c>
      <c r="AB7" s="133">
        <v>1.82</v>
      </c>
      <c r="AC7" s="134">
        <v>835</v>
      </c>
      <c r="AD7" s="134">
        <v>930</v>
      </c>
      <c r="AE7" s="132"/>
      <c r="AF7" s="132">
        <f>(AC7/660)/(AB7/65.4)</f>
        <v>45.46203796203796</v>
      </c>
      <c r="AG7" s="170">
        <v>1</v>
      </c>
      <c r="AI7" s="118" t="s">
        <v>975</v>
      </c>
      <c r="AJ7" s="118" t="s">
        <v>976</v>
      </c>
      <c r="AK7" s="117"/>
      <c r="AL7" s="7" t="s">
        <v>943</v>
      </c>
    </row>
    <row r="8" spans="1:38" ht="54.75" customHeight="1">
      <c r="A8" s="102"/>
      <c r="B8" s="102"/>
      <c r="C8" s="103"/>
      <c r="D8" s="126"/>
      <c r="E8" s="79">
        <v>20320</v>
      </c>
      <c r="F8" s="32" t="s">
        <v>106</v>
      </c>
      <c r="G8" s="95">
        <v>362</v>
      </c>
      <c r="H8" s="96">
        <v>1.82</v>
      </c>
      <c r="I8" s="76"/>
      <c r="J8" s="65"/>
      <c r="K8" s="15"/>
      <c r="L8" s="12"/>
      <c r="M8" s="13"/>
      <c r="N8" s="13"/>
      <c r="O8" s="14"/>
      <c r="P8" s="161"/>
      <c r="Q8" s="64"/>
      <c r="R8" s="56"/>
      <c r="S8" s="21"/>
      <c r="T8" s="22"/>
      <c r="U8" s="22"/>
      <c r="V8" s="22"/>
      <c r="W8" s="82"/>
      <c r="X8" s="89"/>
      <c r="Y8" s="83"/>
      <c r="Z8" s="16"/>
      <c r="AA8" s="132"/>
      <c r="AB8" s="132"/>
      <c r="AC8" s="132"/>
      <c r="AD8" s="132"/>
      <c r="AE8" s="132"/>
      <c r="AF8" s="132"/>
      <c r="AG8" s="170"/>
      <c r="AI8" s="120"/>
      <c r="AJ8" s="7"/>
      <c r="AK8" s="117"/>
      <c r="AL8" s="7"/>
    </row>
    <row r="9" spans="1:38" ht="45" customHeight="1">
      <c r="A9" s="102" t="s">
        <v>9</v>
      </c>
      <c r="B9" s="104" t="s">
        <v>773</v>
      </c>
      <c r="C9" s="103">
        <v>2515</v>
      </c>
      <c r="D9" s="126"/>
      <c r="E9" s="79">
        <v>20062</v>
      </c>
      <c r="F9" s="32" t="s">
        <v>107</v>
      </c>
      <c r="G9" s="95">
        <v>338</v>
      </c>
      <c r="H9" s="96">
        <v>2.65</v>
      </c>
      <c r="I9" s="76"/>
      <c r="J9" s="66">
        <v>10786</v>
      </c>
      <c r="K9" s="11" t="s">
        <v>977</v>
      </c>
      <c r="L9" s="12">
        <v>349</v>
      </c>
      <c r="M9" s="13">
        <v>2.17</v>
      </c>
      <c r="N9" s="13">
        <v>890</v>
      </c>
      <c r="O9" s="14">
        <v>40.640971931294516</v>
      </c>
      <c r="P9" s="161">
        <v>1</v>
      </c>
      <c r="Q9" s="64"/>
      <c r="R9" s="56" t="s">
        <v>871</v>
      </c>
      <c r="S9" s="21" t="s">
        <v>9</v>
      </c>
      <c r="T9" s="22">
        <v>335</v>
      </c>
      <c r="U9" s="22">
        <v>2.7</v>
      </c>
      <c r="V9" s="22">
        <v>599</v>
      </c>
      <c r="W9" s="82">
        <f>(V9/660)/(U9/65.4)</f>
        <v>21.983501683501682</v>
      </c>
      <c r="X9" s="89"/>
      <c r="Y9" s="83" t="s">
        <v>355</v>
      </c>
      <c r="Z9" s="17" t="s">
        <v>9</v>
      </c>
      <c r="AA9" s="133">
        <v>338</v>
      </c>
      <c r="AB9" s="133">
        <v>2.65</v>
      </c>
      <c r="AC9" s="134">
        <v>894</v>
      </c>
      <c r="AD9" s="134">
        <v>1000</v>
      </c>
      <c r="AE9" s="132"/>
      <c r="AF9" s="132">
        <f>(AC9/660)/(AB9/65.4)</f>
        <v>33.42915951972556</v>
      </c>
      <c r="AG9" s="170">
        <v>1</v>
      </c>
      <c r="AI9" s="121" t="s">
        <v>978</v>
      </c>
      <c r="AJ9" s="118" t="s">
        <v>979</v>
      </c>
      <c r="AK9" s="117"/>
      <c r="AL9" s="7" t="s">
        <v>944</v>
      </c>
    </row>
    <row r="10" spans="1:38" ht="40.5" customHeight="1">
      <c r="A10" s="102"/>
      <c r="B10" s="102"/>
      <c r="C10" s="103"/>
      <c r="D10" s="126"/>
      <c r="E10" s="79">
        <v>20064</v>
      </c>
      <c r="F10" s="32" t="s">
        <v>108</v>
      </c>
      <c r="G10" s="95">
        <v>349</v>
      </c>
      <c r="H10" s="96">
        <v>2.17</v>
      </c>
      <c r="I10" s="76"/>
      <c r="J10" s="65"/>
      <c r="K10" s="46"/>
      <c r="L10" s="12"/>
      <c r="M10" s="13"/>
      <c r="N10" s="13"/>
      <c r="O10" s="14"/>
      <c r="P10" s="161"/>
      <c r="Q10" s="64"/>
      <c r="R10" s="56"/>
      <c r="S10" s="21"/>
      <c r="T10" s="22"/>
      <c r="U10" s="22"/>
      <c r="V10" s="22"/>
      <c r="W10" s="82"/>
      <c r="X10" s="89"/>
      <c r="Y10" s="83"/>
      <c r="Z10" s="16"/>
      <c r="AA10" s="132"/>
      <c r="AB10" s="132"/>
      <c r="AC10" s="132"/>
      <c r="AD10" s="132"/>
      <c r="AE10" s="132"/>
      <c r="AF10" s="132"/>
      <c r="AG10" s="170"/>
      <c r="AI10" s="115"/>
      <c r="AJ10" s="7"/>
      <c r="AK10" s="117"/>
      <c r="AL10" s="7"/>
    </row>
    <row r="11" spans="1:38" ht="60">
      <c r="A11" s="102" t="s">
        <v>10</v>
      </c>
      <c r="B11" s="104" t="s">
        <v>774</v>
      </c>
      <c r="C11" s="103">
        <v>2516</v>
      </c>
      <c r="D11" s="126"/>
      <c r="E11" s="79">
        <v>8120</v>
      </c>
      <c r="F11" s="32" t="s">
        <v>109</v>
      </c>
      <c r="G11" s="95">
        <v>379</v>
      </c>
      <c r="H11" s="96">
        <v>3.64</v>
      </c>
      <c r="I11" s="76"/>
      <c r="J11" s="65">
        <v>1895</v>
      </c>
      <c r="K11" s="49" t="s">
        <v>470</v>
      </c>
      <c r="L11" s="12">
        <v>379</v>
      </c>
      <c r="M11" s="13">
        <v>3.64</v>
      </c>
      <c r="N11" s="13">
        <v>680</v>
      </c>
      <c r="O11" s="14">
        <v>18.511488511488512</v>
      </c>
      <c r="P11" s="161">
        <v>1</v>
      </c>
      <c r="Q11" s="64"/>
      <c r="R11" s="56">
        <v>1391</v>
      </c>
      <c r="S11" s="21" t="s">
        <v>260</v>
      </c>
      <c r="T11" s="22">
        <v>62</v>
      </c>
      <c r="U11" s="22">
        <v>0.5</v>
      </c>
      <c r="V11" s="22">
        <v>111</v>
      </c>
      <c r="W11" s="82">
        <f>(V11/660)/(U11/65.4)</f>
        <v>21.99818181818182</v>
      </c>
      <c r="X11" s="89"/>
      <c r="Y11" s="83" t="s">
        <v>471</v>
      </c>
      <c r="Z11" s="16" t="s">
        <v>10</v>
      </c>
      <c r="AA11" s="133">
        <v>389</v>
      </c>
      <c r="AB11" s="133">
        <v>3.97</v>
      </c>
      <c r="AC11" s="134">
        <v>725</v>
      </c>
      <c r="AD11" s="134">
        <v>790</v>
      </c>
      <c r="AE11" s="132"/>
      <c r="AF11" s="132">
        <f>(AC11/660)/(AB11/65.4)</f>
        <v>18.095946874284405</v>
      </c>
      <c r="AG11" s="170">
        <v>1</v>
      </c>
      <c r="AI11" s="121" t="s">
        <v>980</v>
      </c>
      <c r="AJ11" s="118" t="s">
        <v>981</v>
      </c>
      <c r="AK11" s="117"/>
      <c r="AL11" s="7" t="s">
        <v>944</v>
      </c>
    </row>
    <row r="12" spans="1:38" ht="45" customHeight="1">
      <c r="A12" s="102"/>
      <c r="B12" s="102"/>
      <c r="C12" s="103"/>
      <c r="D12" s="126"/>
      <c r="E12" s="79">
        <v>20038</v>
      </c>
      <c r="F12" s="32" t="s">
        <v>112</v>
      </c>
      <c r="G12" s="95">
        <v>389</v>
      </c>
      <c r="H12" s="96">
        <v>3.97</v>
      </c>
      <c r="I12" s="76"/>
      <c r="J12" s="65"/>
      <c r="K12" s="46"/>
      <c r="L12" s="12"/>
      <c r="M12" s="13"/>
      <c r="N12" s="13"/>
      <c r="O12" s="14"/>
      <c r="P12" s="161"/>
      <c r="Q12" s="64"/>
      <c r="R12" s="56"/>
      <c r="S12" s="21"/>
      <c r="T12" s="22"/>
      <c r="U12" s="22"/>
      <c r="V12" s="22"/>
      <c r="W12" s="82"/>
      <c r="X12" s="89"/>
      <c r="Y12" s="83"/>
      <c r="Z12" s="16"/>
      <c r="AA12" s="132"/>
      <c r="AB12" s="132"/>
      <c r="AC12" s="132"/>
      <c r="AD12" s="132"/>
      <c r="AE12" s="132"/>
      <c r="AF12" s="132"/>
      <c r="AG12" s="170"/>
      <c r="AI12" s="115"/>
      <c r="AJ12" s="7"/>
      <c r="AK12" s="117"/>
      <c r="AL12" s="7"/>
    </row>
    <row r="13" spans="1:38" ht="191.25">
      <c r="A13" s="102" t="s">
        <v>11</v>
      </c>
      <c r="B13" s="104" t="s">
        <v>775</v>
      </c>
      <c r="C13" s="103">
        <v>2517</v>
      </c>
      <c r="D13" s="126"/>
      <c r="E13" s="79">
        <v>20031</v>
      </c>
      <c r="F13" s="32" t="s">
        <v>110</v>
      </c>
      <c r="G13" s="95">
        <v>378</v>
      </c>
      <c r="H13" s="96">
        <v>1.68</v>
      </c>
      <c r="I13" s="76"/>
      <c r="J13" s="65"/>
      <c r="K13" s="46" t="s">
        <v>488</v>
      </c>
      <c r="L13" s="12">
        <v>378</v>
      </c>
      <c r="M13" s="13">
        <v>1.68</v>
      </c>
      <c r="N13" s="13">
        <v>511</v>
      </c>
      <c r="O13" s="14">
        <v>30.14015151515152</v>
      </c>
      <c r="P13" s="161">
        <v>1</v>
      </c>
      <c r="Q13" s="64"/>
      <c r="R13" s="56">
        <v>8006</v>
      </c>
      <c r="S13" s="21" t="s">
        <v>253</v>
      </c>
      <c r="T13" s="22">
        <v>361</v>
      </c>
      <c r="U13" s="22">
        <v>3.1</v>
      </c>
      <c r="V13" s="22">
        <v>870</v>
      </c>
      <c r="W13" s="82">
        <f>(V13/660)/(U13/65.4)</f>
        <v>27.809384164222873</v>
      </c>
      <c r="X13" s="89"/>
      <c r="Y13" s="84" t="s">
        <v>868</v>
      </c>
      <c r="Z13" s="16" t="s">
        <v>11</v>
      </c>
      <c r="AA13" s="135">
        <v>383</v>
      </c>
      <c r="AB13" s="135">
        <v>2.5</v>
      </c>
      <c r="AC13" s="134">
        <v>682</v>
      </c>
      <c r="AD13" s="134">
        <v>775</v>
      </c>
      <c r="AE13" s="132"/>
      <c r="AF13" s="132">
        <f aca="true" t="shared" si="0" ref="AF13:AF21">(AC13/660)/(AB13/65.4)</f>
        <v>27.032000000000004</v>
      </c>
      <c r="AG13" s="170">
        <v>1</v>
      </c>
      <c r="AI13" s="117" t="s">
        <v>982</v>
      </c>
      <c r="AJ13" s="7" t="s">
        <v>983</v>
      </c>
      <c r="AK13" s="7" t="s">
        <v>947</v>
      </c>
      <c r="AL13" s="7" t="s">
        <v>946</v>
      </c>
    </row>
    <row r="14" spans="1:38" ht="51">
      <c r="A14" s="102"/>
      <c r="B14" s="102"/>
      <c r="C14" s="103"/>
      <c r="D14" s="126"/>
      <c r="E14" s="79">
        <v>20032</v>
      </c>
      <c r="F14" s="32" t="s">
        <v>111</v>
      </c>
      <c r="G14" s="95">
        <v>119</v>
      </c>
      <c r="H14" s="96">
        <v>0.91</v>
      </c>
      <c r="I14" s="76"/>
      <c r="J14" s="65"/>
      <c r="K14" s="46"/>
      <c r="L14" s="12"/>
      <c r="M14" s="13"/>
      <c r="N14" s="13"/>
      <c r="O14" s="14"/>
      <c r="P14" s="161"/>
      <c r="Q14" s="64"/>
      <c r="R14" s="56" t="s">
        <v>872</v>
      </c>
      <c r="S14" s="21" t="s">
        <v>254</v>
      </c>
      <c r="T14" s="22">
        <v>328</v>
      </c>
      <c r="U14" s="22">
        <v>1.2</v>
      </c>
      <c r="V14" s="22">
        <v>520</v>
      </c>
      <c r="W14" s="82">
        <f>(V14/660)/(U14/65.4)</f>
        <v>42.939393939393945</v>
      </c>
      <c r="X14" s="89"/>
      <c r="Y14" s="85" t="s">
        <v>865</v>
      </c>
      <c r="Z14" s="20" t="s">
        <v>456</v>
      </c>
      <c r="AA14" s="136">
        <v>378</v>
      </c>
      <c r="AB14" s="136">
        <v>1.68</v>
      </c>
      <c r="AC14" s="134">
        <v>557</v>
      </c>
      <c r="AD14" s="134">
        <v>610</v>
      </c>
      <c r="AE14" s="132"/>
      <c r="AF14" s="132">
        <f t="shared" si="0"/>
        <v>32.853354978354986</v>
      </c>
      <c r="AG14" s="170">
        <v>0</v>
      </c>
      <c r="AI14" s="117" t="s">
        <v>984</v>
      </c>
      <c r="AJ14" s="118" t="s">
        <v>985</v>
      </c>
      <c r="AK14" s="117"/>
      <c r="AL14" s="7"/>
    </row>
    <row r="15" spans="1:38" ht="89.25">
      <c r="A15" s="102" t="s">
        <v>12</v>
      </c>
      <c r="B15" s="104" t="s">
        <v>776</v>
      </c>
      <c r="C15" s="103">
        <v>2518</v>
      </c>
      <c r="D15" s="126"/>
      <c r="E15" s="77">
        <v>20067</v>
      </c>
      <c r="F15" s="30" t="s">
        <v>472</v>
      </c>
      <c r="G15" s="93">
        <v>361</v>
      </c>
      <c r="H15" s="92">
        <v>1.44</v>
      </c>
      <c r="I15" s="76"/>
      <c r="J15" s="65">
        <v>28952</v>
      </c>
      <c r="K15" s="49" t="s">
        <v>473</v>
      </c>
      <c r="L15" s="12">
        <v>339</v>
      </c>
      <c r="M15" s="13">
        <v>1.4</v>
      </c>
      <c r="N15" s="13">
        <v>810</v>
      </c>
      <c r="O15" s="14">
        <v>57.331168831168846</v>
      </c>
      <c r="P15" s="161">
        <v>1</v>
      </c>
      <c r="Q15" s="64"/>
      <c r="R15" s="56">
        <v>8012</v>
      </c>
      <c r="S15" s="21" t="s">
        <v>261</v>
      </c>
      <c r="T15" s="22">
        <v>332</v>
      </c>
      <c r="U15" s="22">
        <v>1.6</v>
      </c>
      <c r="V15" s="22">
        <v>618</v>
      </c>
      <c r="W15" s="82">
        <f>(V15/660)/(U15/65.4)</f>
        <v>38.273863636363636</v>
      </c>
      <c r="X15" s="89"/>
      <c r="Y15" s="84" t="s">
        <v>867</v>
      </c>
      <c r="Z15" s="16" t="s">
        <v>12</v>
      </c>
      <c r="AA15" s="135">
        <v>375</v>
      </c>
      <c r="AB15" s="135">
        <v>1.825</v>
      </c>
      <c r="AC15" s="134">
        <v>900</v>
      </c>
      <c r="AD15" s="134">
        <v>1010</v>
      </c>
      <c r="AE15" s="132"/>
      <c r="AF15" s="132">
        <f t="shared" si="0"/>
        <v>48.8667496886675</v>
      </c>
      <c r="AG15" s="170">
        <v>1</v>
      </c>
      <c r="AI15" s="117" t="s">
        <v>986</v>
      </c>
      <c r="AJ15" s="7" t="s">
        <v>869</v>
      </c>
      <c r="AK15" s="7" t="s">
        <v>948</v>
      </c>
      <c r="AL15" s="116" t="s">
        <v>949</v>
      </c>
    </row>
    <row r="16" spans="1:38" ht="84.75" customHeight="1">
      <c r="A16" s="188" t="s">
        <v>13</v>
      </c>
      <c r="B16" s="189" t="s">
        <v>777</v>
      </c>
      <c r="C16" s="190">
        <v>2520</v>
      </c>
      <c r="D16" s="126"/>
      <c r="E16" s="77"/>
      <c r="F16" s="10" t="s">
        <v>474</v>
      </c>
      <c r="G16" s="91">
        <f>AVERAGE(G18,G19,G20,G22,392)</f>
        <v>364</v>
      </c>
      <c r="H16" s="92">
        <f>AVERAGE(H18,H19,H20,H22,2.1)</f>
        <v>2.8120000000000003</v>
      </c>
      <c r="I16" s="76"/>
      <c r="J16" s="65"/>
      <c r="K16" s="46" t="s">
        <v>474</v>
      </c>
      <c r="L16" s="12">
        <v>364.00000000000006</v>
      </c>
      <c r="M16" s="13">
        <v>2.812</v>
      </c>
      <c r="N16" s="13">
        <v>1054.2</v>
      </c>
      <c r="O16" s="14">
        <v>37.14851933272987</v>
      </c>
      <c r="P16" s="161">
        <v>1</v>
      </c>
      <c r="Q16" s="64"/>
      <c r="R16" s="56"/>
      <c r="S16" s="21" t="s">
        <v>474</v>
      </c>
      <c r="T16" s="22">
        <v>361.4</v>
      </c>
      <c r="U16" s="22">
        <v>2.61</v>
      </c>
      <c r="V16" s="22">
        <v>858.5</v>
      </c>
      <c r="W16" s="82">
        <f>(V16/660)/(U16/65.4)</f>
        <v>32.5936955764542</v>
      </c>
      <c r="X16" s="89"/>
      <c r="Y16" s="84" t="s">
        <v>480</v>
      </c>
      <c r="Z16" s="50" t="s">
        <v>474</v>
      </c>
      <c r="AA16" s="137">
        <v>364.00000000000006</v>
      </c>
      <c r="AB16" s="137">
        <v>2.812</v>
      </c>
      <c r="AC16" s="137">
        <v>1054.2</v>
      </c>
      <c r="AD16" s="137">
        <v>1054.2</v>
      </c>
      <c r="AE16" s="138"/>
      <c r="AF16" s="132">
        <f t="shared" si="0"/>
        <v>37.14851933272987</v>
      </c>
      <c r="AG16" s="170">
        <v>1</v>
      </c>
      <c r="AI16" s="117" t="s">
        <v>987</v>
      </c>
      <c r="AJ16" s="117" t="s">
        <v>988</v>
      </c>
      <c r="AK16" s="117"/>
      <c r="AL16" s="7"/>
    </row>
    <row r="17" spans="1:38" ht="45" customHeight="1">
      <c r="A17" s="188"/>
      <c r="B17" s="189"/>
      <c r="C17" s="190"/>
      <c r="D17" s="126"/>
      <c r="E17" s="78">
        <v>20008</v>
      </c>
      <c r="F17" s="32" t="s">
        <v>219</v>
      </c>
      <c r="G17" s="95">
        <v>343</v>
      </c>
      <c r="H17" s="96">
        <v>2.4</v>
      </c>
      <c r="I17" s="76"/>
      <c r="J17" s="52">
        <v>10788</v>
      </c>
      <c r="K17" s="49" t="s">
        <v>475</v>
      </c>
      <c r="L17" s="49">
        <v>335</v>
      </c>
      <c r="M17" s="49">
        <v>3.12</v>
      </c>
      <c r="N17" s="49">
        <v>1957</v>
      </c>
      <c r="O17" s="14">
        <f>(N17/660)/(M17/65.4)</f>
        <v>62.154137529137536</v>
      </c>
      <c r="P17" s="161">
        <v>0.2</v>
      </c>
      <c r="Q17" s="64"/>
      <c r="R17" s="56"/>
      <c r="S17" s="21"/>
      <c r="T17" s="22"/>
      <c r="U17" s="22"/>
      <c r="V17" s="22"/>
      <c r="W17" s="82"/>
      <c r="X17" s="89"/>
      <c r="Y17" s="83"/>
      <c r="Z17" s="11" t="s">
        <v>475</v>
      </c>
      <c r="AA17" s="139">
        <v>335</v>
      </c>
      <c r="AB17" s="139">
        <v>3.12</v>
      </c>
      <c r="AC17" s="139">
        <v>1957</v>
      </c>
      <c r="AD17" s="140">
        <f>(AC17/660)/(AB17/65.4)</f>
        <v>62.154137529137536</v>
      </c>
      <c r="AE17" s="132"/>
      <c r="AF17" s="132">
        <f t="shared" si="0"/>
        <v>62.154137529137536</v>
      </c>
      <c r="AG17" s="170">
        <v>0.2</v>
      </c>
      <c r="AI17" s="115"/>
      <c r="AJ17" s="116"/>
      <c r="AK17" s="117"/>
      <c r="AL17" s="7"/>
    </row>
    <row r="18" spans="1:38" ht="45" customHeight="1">
      <c r="A18" s="188"/>
      <c r="B18" s="189"/>
      <c r="C18" s="190"/>
      <c r="D18" s="126"/>
      <c r="E18" s="79">
        <v>20011</v>
      </c>
      <c r="F18" s="32" t="s">
        <v>220</v>
      </c>
      <c r="G18" s="95">
        <v>335</v>
      </c>
      <c r="H18" s="96">
        <v>3.12</v>
      </c>
      <c r="I18" s="76"/>
      <c r="J18" s="52">
        <v>11988</v>
      </c>
      <c r="K18" s="49" t="s">
        <v>476</v>
      </c>
      <c r="L18" s="49">
        <v>387</v>
      </c>
      <c r="M18" s="49">
        <v>3.08</v>
      </c>
      <c r="N18" s="49">
        <v>614</v>
      </c>
      <c r="O18" s="14">
        <f>(N18/660)/(M18/65.4)</f>
        <v>19.75383707201889</v>
      </c>
      <c r="P18" s="161">
        <v>0.2</v>
      </c>
      <c r="Q18" s="64"/>
      <c r="R18" s="56"/>
      <c r="S18" s="21"/>
      <c r="T18" s="22"/>
      <c r="U18" s="22"/>
      <c r="V18" s="22"/>
      <c r="W18" s="82"/>
      <c r="X18" s="89"/>
      <c r="Y18" s="83"/>
      <c r="Z18" s="11" t="s">
        <v>476</v>
      </c>
      <c r="AA18" s="139">
        <v>387</v>
      </c>
      <c r="AB18" s="139">
        <v>3.08</v>
      </c>
      <c r="AC18" s="139">
        <v>614</v>
      </c>
      <c r="AD18" s="140">
        <f>(AC18/660)/(AB18/65.4)</f>
        <v>19.75383707201889</v>
      </c>
      <c r="AE18" s="132"/>
      <c r="AF18" s="132">
        <f t="shared" si="0"/>
        <v>19.75383707201889</v>
      </c>
      <c r="AG18" s="170">
        <v>0.2</v>
      </c>
      <c r="AI18" s="115"/>
      <c r="AJ18" s="116"/>
      <c r="AK18" s="117"/>
      <c r="AL18" s="7"/>
    </row>
    <row r="19" spans="1:38" ht="45" customHeight="1">
      <c r="A19" s="188"/>
      <c r="B19" s="189"/>
      <c r="C19" s="190"/>
      <c r="D19" s="126"/>
      <c r="E19" s="77"/>
      <c r="F19" s="32" t="s">
        <v>222</v>
      </c>
      <c r="G19" s="95">
        <v>387</v>
      </c>
      <c r="H19" s="96">
        <v>3.08</v>
      </c>
      <c r="I19" s="76"/>
      <c r="J19" s="52">
        <v>18417</v>
      </c>
      <c r="K19" s="49" t="s">
        <v>477</v>
      </c>
      <c r="L19" s="49">
        <v>368</v>
      </c>
      <c r="M19" s="49">
        <v>3.1</v>
      </c>
      <c r="N19" s="49">
        <v>1180</v>
      </c>
      <c r="O19" s="14">
        <f>(N19/660)/(M19/65.4)</f>
        <v>37.71847507331378</v>
      </c>
      <c r="P19" s="161">
        <v>0.2</v>
      </c>
      <c r="Q19" s="64"/>
      <c r="R19" s="56"/>
      <c r="S19" s="21"/>
      <c r="T19" s="22"/>
      <c r="U19" s="22"/>
      <c r="V19" s="22"/>
      <c r="W19" s="82"/>
      <c r="X19" s="89"/>
      <c r="Y19" s="83"/>
      <c r="Z19" s="11" t="s">
        <v>477</v>
      </c>
      <c r="AA19" s="139">
        <v>368</v>
      </c>
      <c r="AB19" s="139">
        <v>3.1</v>
      </c>
      <c r="AC19" s="139">
        <v>1180</v>
      </c>
      <c r="AD19" s="140">
        <f>(AC19/660)/(AB19/65.4)</f>
        <v>37.71847507331378</v>
      </c>
      <c r="AE19" s="132"/>
      <c r="AF19" s="132">
        <f t="shared" si="0"/>
        <v>37.71847507331378</v>
      </c>
      <c r="AG19" s="170">
        <v>0.2</v>
      </c>
      <c r="AI19" s="115"/>
      <c r="AJ19" s="116"/>
      <c r="AK19" s="117"/>
      <c r="AL19" s="7"/>
    </row>
    <row r="20" spans="1:38" ht="45" customHeight="1">
      <c r="A20" s="188"/>
      <c r="B20" s="189"/>
      <c r="C20" s="190"/>
      <c r="D20" s="126"/>
      <c r="E20" s="79" t="s">
        <v>221</v>
      </c>
      <c r="F20" s="32" t="s">
        <v>224</v>
      </c>
      <c r="G20" s="95">
        <v>368</v>
      </c>
      <c r="H20" s="96">
        <v>3.1</v>
      </c>
      <c r="I20" s="76"/>
      <c r="J20" s="52">
        <v>18418</v>
      </c>
      <c r="K20" s="49" t="s">
        <v>478</v>
      </c>
      <c r="L20" s="49">
        <v>338</v>
      </c>
      <c r="M20" s="49">
        <v>2.66</v>
      </c>
      <c r="N20" s="49">
        <v>603</v>
      </c>
      <c r="O20" s="14">
        <f>(N20/660)/(M20/65.4)</f>
        <v>22.46308954203691</v>
      </c>
      <c r="P20" s="161">
        <v>0.2</v>
      </c>
      <c r="Q20" s="64"/>
      <c r="R20" s="56"/>
      <c r="S20" s="21"/>
      <c r="T20" s="22"/>
      <c r="U20" s="22"/>
      <c r="V20" s="22"/>
      <c r="W20" s="82"/>
      <c r="X20" s="89"/>
      <c r="Y20" s="83"/>
      <c r="Z20" s="11" t="s">
        <v>478</v>
      </c>
      <c r="AA20" s="139">
        <v>338</v>
      </c>
      <c r="AB20" s="139">
        <v>2.66</v>
      </c>
      <c r="AC20" s="139">
        <v>603</v>
      </c>
      <c r="AD20" s="140">
        <f>(AC20/660)/(AB20/65.4)</f>
        <v>22.46308954203691</v>
      </c>
      <c r="AE20" s="132"/>
      <c r="AF20" s="132">
        <f t="shared" si="0"/>
        <v>22.46308954203691</v>
      </c>
      <c r="AG20" s="170">
        <v>0.2</v>
      </c>
      <c r="AI20" s="115"/>
      <c r="AJ20" s="116"/>
      <c r="AK20" s="117"/>
      <c r="AL20" s="7"/>
    </row>
    <row r="21" spans="1:38" ht="45" customHeight="1">
      <c r="A21" s="188"/>
      <c r="B21" s="189"/>
      <c r="C21" s="190"/>
      <c r="D21" s="126"/>
      <c r="E21" s="79" t="s">
        <v>223</v>
      </c>
      <c r="F21" s="32" t="s">
        <v>226</v>
      </c>
      <c r="G21" s="95">
        <v>336</v>
      </c>
      <c r="H21" s="96">
        <v>3.45</v>
      </c>
      <c r="I21" s="76"/>
      <c r="J21" s="67" t="s">
        <v>705</v>
      </c>
      <c r="K21" s="21" t="s">
        <v>479</v>
      </c>
      <c r="L21" s="22">
        <v>392</v>
      </c>
      <c r="M21" s="22">
        <v>2.1</v>
      </c>
      <c r="N21" s="22">
        <v>917</v>
      </c>
      <c r="O21" s="55">
        <f>(N21/660)/(M21/65.4)</f>
        <v>43.269696969696966</v>
      </c>
      <c r="P21" s="162">
        <v>0.2</v>
      </c>
      <c r="Q21" s="64"/>
      <c r="R21" s="56"/>
      <c r="S21" s="21"/>
      <c r="T21" s="22"/>
      <c r="U21" s="22"/>
      <c r="V21" s="22"/>
      <c r="W21" s="82"/>
      <c r="X21" s="89"/>
      <c r="Y21" s="83"/>
      <c r="Z21" s="11" t="s">
        <v>479</v>
      </c>
      <c r="AA21" s="139">
        <v>392</v>
      </c>
      <c r="AB21" s="139">
        <v>2.1</v>
      </c>
      <c r="AC21" s="139">
        <v>917</v>
      </c>
      <c r="AD21" s="140">
        <f>(AC21/660)/(AB21/65.4)</f>
        <v>43.269696969696966</v>
      </c>
      <c r="AE21" s="132"/>
      <c r="AF21" s="132">
        <f t="shared" si="0"/>
        <v>43.269696969696966</v>
      </c>
      <c r="AG21" s="170">
        <v>0.2</v>
      </c>
      <c r="AI21" s="115"/>
      <c r="AJ21" s="116"/>
      <c r="AK21" s="117"/>
      <c r="AL21" s="7"/>
    </row>
    <row r="22" spans="1:38" ht="45" customHeight="1">
      <c r="A22" s="188"/>
      <c r="B22" s="189"/>
      <c r="C22" s="190"/>
      <c r="D22" s="126"/>
      <c r="E22" s="79" t="s">
        <v>225</v>
      </c>
      <c r="F22" s="32" t="s">
        <v>227</v>
      </c>
      <c r="G22" s="95">
        <v>338</v>
      </c>
      <c r="H22" s="96">
        <v>2.66</v>
      </c>
      <c r="I22" s="76"/>
      <c r="J22" s="65"/>
      <c r="K22" s="46"/>
      <c r="L22" s="12"/>
      <c r="M22" s="13"/>
      <c r="N22" s="13"/>
      <c r="O22" s="14"/>
      <c r="P22" s="161"/>
      <c r="Q22" s="64"/>
      <c r="R22" s="56"/>
      <c r="S22" s="21"/>
      <c r="T22" s="22"/>
      <c r="U22" s="22"/>
      <c r="V22" s="22"/>
      <c r="W22" s="82"/>
      <c r="X22" s="89"/>
      <c r="Y22" s="83"/>
      <c r="Z22" s="50"/>
      <c r="AA22" s="132"/>
      <c r="AB22" s="132"/>
      <c r="AC22" s="132"/>
      <c r="AD22" s="132"/>
      <c r="AE22" s="132"/>
      <c r="AF22" s="132"/>
      <c r="AG22" s="170"/>
      <c r="AI22" s="115"/>
      <c r="AJ22" s="116"/>
      <c r="AK22" s="117"/>
      <c r="AL22" s="7"/>
    </row>
    <row r="23" spans="1:38" ht="45" customHeight="1">
      <c r="A23" s="102" t="s">
        <v>14</v>
      </c>
      <c r="B23" s="102" t="s">
        <v>798</v>
      </c>
      <c r="C23" s="103" t="s">
        <v>864</v>
      </c>
      <c r="D23" s="126"/>
      <c r="E23" s="79" t="s">
        <v>229</v>
      </c>
      <c r="F23" s="32" t="s">
        <v>230</v>
      </c>
      <c r="G23" s="95">
        <v>367</v>
      </c>
      <c r="H23" s="96">
        <v>3.63</v>
      </c>
      <c r="I23" s="64"/>
      <c r="J23" s="66">
        <v>28908</v>
      </c>
      <c r="K23" s="45" t="s">
        <v>263</v>
      </c>
      <c r="L23" s="12">
        <v>367</v>
      </c>
      <c r="M23" s="13">
        <v>3.63</v>
      </c>
      <c r="N23" s="13">
        <v>528</v>
      </c>
      <c r="O23" s="14">
        <v>14.41322314049587</v>
      </c>
      <c r="P23" s="161">
        <v>1</v>
      </c>
      <c r="Q23" s="64"/>
      <c r="R23" s="56"/>
      <c r="S23" s="21"/>
      <c r="T23" s="22"/>
      <c r="U23" s="22"/>
      <c r="V23" s="22"/>
      <c r="W23" s="82"/>
      <c r="X23" s="89"/>
      <c r="Y23" s="84" t="s">
        <v>874</v>
      </c>
      <c r="Z23" s="17" t="s">
        <v>263</v>
      </c>
      <c r="AA23" s="141">
        <v>367</v>
      </c>
      <c r="AB23" s="141">
        <v>3.63</v>
      </c>
      <c r="AC23" s="142">
        <v>826</v>
      </c>
      <c r="AD23" s="142">
        <v>826</v>
      </c>
      <c r="AE23" s="138"/>
      <c r="AF23" s="132">
        <f>(AC23/660)/(AB23/65.4)</f>
        <v>22.547958928124217</v>
      </c>
      <c r="AG23" s="170">
        <v>1</v>
      </c>
      <c r="AI23" s="117" t="s">
        <v>989</v>
      </c>
      <c r="AJ23" s="7" t="s">
        <v>873</v>
      </c>
      <c r="AK23" s="117"/>
      <c r="AL23" s="7" t="s">
        <v>950</v>
      </c>
    </row>
    <row r="24" spans="1:38" ht="58.5" customHeight="1">
      <c r="A24" s="188" t="s">
        <v>15</v>
      </c>
      <c r="B24" s="189" t="s">
        <v>778</v>
      </c>
      <c r="C24" s="190">
        <v>2531</v>
      </c>
      <c r="D24" s="126"/>
      <c r="E24" s="79" t="s">
        <v>113</v>
      </c>
      <c r="F24" s="32" t="s">
        <v>114</v>
      </c>
      <c r="G24" s="95">
        <v>93</v>
      </c>
      <c r="H24" s="96">
        <v>0.29</v>
      </c>
      <c r="I24" s="76"/>
      <c r="J24" s="65">
        <v>7581</v>
      </c>
      <c r="K24" s="46" t="s">
        <v>284</v>
      </c>
      <c r="L24" s="12">
        <v>86</v>
      </c>
      <c r="M24" s="13">
        <v>0.27</v>
      </c>
      <c r="N24" s="13">
        <v>41</v>
      </c>
      <c r="O24" s="14">
        <v>15.047138047138045</v>
      </c>
      <c r="P24" s="161">
        <v>1</v>
      </c>
      <c r="Q24" s="64"/>
      <c r="R24" s="56">
        <v>1786</v>
      </c>
      <c r="S24" s="21" t="s">
        <v>291</v>
      </c>
      <c r="T24" s="22">
        <v>93</v>
      </c>
      <c r="U24" s="22">
        <v>0.3</v>
      </c>
      <c r="V24" s="22">
        <v>81</v>
      </c>
      <c r="W24" s="82">
        <f>(V24/660)/(U24/65.4)</f>
        <v>26.754545454545458</v>
      </c>
      <c r="X24" s="89"/>
      <c r="Y24" s="84" t="s">
        <v>875</v>
      </c>
      <c r="Z24" s="20" t="s">
        <v>115</v>
      </c>
      <c r="AA24" s="43">
        <v>86</v>
      </c>
      <c r="AB24" s="43">
        <v>0.27</v>
      </c>
      <c r="AC24" s="134">
        <v>21</v>
      </c>
      <c r="AD24" s="134">
        <v>95</v>
      </c>
      <c r="AE24" s="135" t="s">
        <v>361</v>
      </c>
      <c r="AF24" s="132">
        <f>(AC24/660)/(AB24/65.4)</f>
        <v>7.707070707070706</v>
      </c>
      <c r="AG24" s="170">
        <v>1</v>
      </c>
      <c r="AI24" s="117" t="s">
        <v>990</v>
      </c>
      <c r="AJ24" s="119" t="s">
        <v>878</v>
      </c>
      <c r="AK24" s="117"/>
      <c r="AL24" s="7" t="s">
        <v>951</v>
      </c>
    </row>
    <row r="25" spans="1:38" ht="45" customHeight="1">
      <c r="A25" s="188"/>
      <c r="B25" s="189"/>
      <c r="C25" s="190"/>
      <c r="D25" s="126"/>
      <c r="E25" s="79">
        <v>11367</v>
      </c>
      <c r="F25" s="32" t="s">
        <v>876</v>
      </c>
      <c r="G25" s="95">
        <v>86</v>
      </c>
      <c r="H25" s="96">
        <v>0.27</v>
      </c>
      <c r="I25" s="76"/>
      <c r="J25" s="65"/>
      <c r="K25" s="46"/>
      <c r="L25" s="12"/>
      <c r="M25" s="13"/>
      <c r="N25" s="13"/>
      <c r="O25" s="14"/>
      <c r="P25" s="161"/>
      <c r="Q25" s="64"/>
      <c r="R25" s="56"/>
      <c r="S25" s="21"/>
      <c r="T25" s="22"/>
      <c r="U25" s="22"/>
      <c r="V25" s="22"/>
      <c r="W25" s="82"/>
      <c r="X25" s="89"/>
      <c r="Y25" s="83"/>
      <c r="Z25" s="16"/>
      <c r="AA25" s="132"/>
      <c r="AB25" s="132"/>
      <c r="AC25" s="132"/>
      <c r="AD25" s="132"/>
      <c r="AE25" s="132"/>
      <c r="AF25" s="132"/>
      <c r="AG25" s="170"/>
      <c r="AI25" s="115"/>
      <c r="AJ25" s="116"/>
      <c r="AK25" s="117"/>
      <c r="AL25" s="7"/>
    </row>
    <row r="26" spans="1:38" ht="45" customHeight="1">
      <c r="A26" s="102" t="s">
        <v>16</v>
      </c>
      <c r="B26" s="104" t="s">
        <v>779</v>
      </c>
      <c r="C26" s="103">
        <v>2532</v>
      </c>
      <c r="D26" s="126"/>
      <c r="E26" s="79" t="s">
        <v>116</v>
      </c>
      <c r="F26" s="32" t="s">
        <v>117</v>
      </c>
      <c r="G26" s="95">
        <v>160</v>
      </c>
      <c r="H26" s="96">
        <v>0.34</v>
      </c>
      <c r="I26" s="76"/>
      <c r="J26" s="52">
        <v>19273</v>
      </c>
      <c r="K26" s="46" t="s">
        <v>285</v>
      </c>
      <c r="L26" s="12">
        <v>161</v>
      </c>
      <c r="M26" s="13">
        <v>0.32</v>
      </c>
      <c r="N26" s="13">
        <v>132.99999999999997</v>
      </c>
      <c r="O26" s="14">
        <v>41.184659090909086</v>
      </c>
      <c r="P26" s="161">
        <v>1</v>
      </c>
      <c r="Q26" s="64"/>
      <c r="R26" s="56">
        <v>7025</v>
      </c>
      <c r="S26" s="21" t="s">
        <v>879</v>
      </c>
      <c r="T26" s="22">
        <v>131</v>
      </c>
      <c r="U26" s="22">
        <v>0.3</v>
      </c>
      <c r="V26" s="22">
        <v>54</v>
      </c>
      <c r="W26" s="82">
        <f>(V26/660)/(U26/65.4)</f>
        <v>17.83636363636364</v>
      </c>
      <c r="X26" s="89"/>
      <c r="Y26" s="84" t="s">
        <v>481</v>
      </c>
      <c r="Z26" s="16" t="s">
        <v>333</v>
      </c>
      <c r="AA26" s="133">
        <v>160</v>
      </c>
      <c r="AB26" s="133">
        <v>0.34</v>
      </c>
      <c r="AC26" s="134">
        <v>58</v>
      </c>
      <c r="AD26" s="134">
        <v>145</v>
      </c>
      <c r="AE26" s="135">
        <v>133</v>
      </c>
      <c r="AF26" s="132">
        <f>(AC26/660)/(AB26/65.4)</f>
        <v>16.90374331550802</v>
      </c>
      <c r="AG26" s="170">
        <v>1</v>
      </c>
      <c r="AI26" s="115" t="s">
        <v>991</v>
      </c>
      <c r="AJ26" s="119" t="s">
        <v>877</v>
      </c>
      <c r="AK26" s="117" t="s">
        <v>952</v>
      </c>
      <c r="AL26" s="7"/>
    </row>
    <row r="27" spans="1:38" ht="38.25">
      <c r="A27" s="102" t="s">
        <v>17</v>
      </c>
      <c r="B27" s="105" t="s">
        <v>780</v>
      </c>
      <c r="C27" s="103">
        <v>2533</v>
      </c>
      <c r="D27" s="126"/>
      <c r="E27" s="79" t="s">
        <v>118</v>
      </c>
      <c r="F27" s="32" t="s">
        <v>119</v>
      </c>
      <c r="G27" s="95">
        <v>76</v>
      </c>
      <c r="H27" s="96">
        <v>0.2</v>
      </c>
      <c r="I27" s="76"/>
      <c r="J27" s="52">
        <v>11019</v>
      </c>
      <c r="K27" s="15" t="s">
        <v>286</v>
      </c>
      <c r="L27" s="12">
        <v>76</v>
      </c>
      <c r="M27" s="13">
        <v>0.20000000000000004</v>
      </c>
      <c r="N27" s="13">
        <v>3.2000000000000006</v>
      </c>
      <c r="O27" s="14">
        <v>1.5854545454545454</v>
      </c>
      <c r="P27" s="161">
        <v>1</v>
      </c>
      <c r="Q27" s="64"/>
      <c r="R27" s="56">
        <v>2249</v>
      </c>
      <c r="S27" s="21" t="s">
        <v>880</v>
      </c>
      <c r="T27" s="22">
        <v>103</v>
      </c>
      <c r="U27" s="22">
        <v>0.3</v>
      </c>
      <c r="V27" s="22">
        <v>10</v>
      </c>
      <c r="W27" s="82">
        <f>(V27/660)/(U27/65.4)</f>
        <v>3.3030303030303036</v>
      </c>
      <c r="X27" s="89"/>
      <c r="Y27" s="84" t="s">
        <v>482</v>
      </c>
      <c r="Z27" s="20" t="s">
        <v>119</v>
      </c>
      <c r="AA27" s="43">
        <v>76</v>
      </c>
      <c r="AB27" s="43">
        <v>0.2</v>
      </c>
      <c r="AC27" s="134">
        <v>39</v>
      </c>
      <c r="AD27" s="134">
        <v>195</v>
      </c>
      <c r="AE27" s="135">
        <v>3</v>
      </c>
      <c r="AF27" s="132">
        <f>(AC27/660)/(AB27/65.4)</f>
        <v>19.32272727272727</v>
      </c>
      <c r="AG27" s="170">
        <v>1</v>
      </c>
      <c r="AI27" s="117" t="s">
        <v>992</v>
      </c>
      <c r="AJ27" s="116" t="s">
        <v>881</v>
      </c>
      <c r="AK27" s="117"/>
      <c r="AL27" s="7" t="s">
        <v>953</v>
      </c>
    </row>
    <row r="28" spans="1:38" ht="45" customHeight="1">
      <c r="A28" s="102" t="s">
        <v>1</v>
      </c>
      <c r="B28" s="105" t="s">
        <v>781</v>
      </c>
      <c r="C28" s="103">
        <v>2535</v>
      </c>
      <c r="D28" s="126"/>
      <c r="E28" s="79" t="s">
        <v>120</v>
      </c>
      <c r="F28" s="32" t="s">
        <v>121</v>
      </c>
      <c r="G28" s="95">
        <v>116</v>
      </c>
      <c r="H28" s="96">
        <v>0.2</v>
      </c>
      <c r="I28" s="76"/>
      <c r="J28" s="68" t="s">
        <v>485</v>
      </c>
      <c r="K28" s="54" t="s">
        <v>264</v>
      </c>
      <c r="L28" s="57">
        <v>97</v>
      </c>
      <c r="M28" s="24">
        <v>0.49999999999999994</v>
      </c>
      <c r="N28" s="24">
        <v>50</v>
      </c>
      <c r="O28" s="55">
        <v>9.909090909090912</v>
      </c>
      <c r="P28" s="162">
        <v>1</v>
      </c>
      <c r="Q28" s="64"/>
      <c r="R28" s="56">
        <v>7235</v>
      </c>
      <c r="S28" s="21" t="s">
        <v>882</v>
      </c>
      <c r="T28" s="22">
        <v>97</v>
      </c>
      <c r="U28" s="22">
        <v>0.5</v>
      </c>
      <c r="V28" s="22">
        <v>50</v>
      </c>
      <c r="W28" s="82">
        <f>(V28/660)/(U28/65.4)</f>
        <v>9.90909090909091</v>
      </c>
      <c r="X28" s="89"/>
      <c r="Y28" s="84" t="s">
        <v>483</v>
      </c>
      <c r="Z28" s="34" t="s">
        <v>121</v>
      </c>
      <c r="AA28" s="133">
        <v>116</v>
      </c>
      <c r="AB28" s="133">
        <v>0.2</v>
      </c>
      <c r="AC28" s="134">
        <v>49</v>
      </c>
      <c r="AD28" s="134">
        <v>165</v>
      </c>
      <c r="AE28" s="135">
        <v>46</v>
      </c>
      <c r="AF28" s="132">
        <f>(AE28/660)/(AB28/65.4)</f>
        <v>22.790909090909093</v>
      </c>
      <c r="AG28" s="170">
        <v>1</v>
      </c>
      <c r="AI28" s="117" t="s">
        <v>993</v>
      </c>
      <c r="AJ28" s="116" t="s">
        <v>883</v>
      </c>
      <c r="AK28" s="117"/>
      <c r="AL28" s="7"/>
    </row>
    <row r="29" spans="1:38" ht="45.75" customHeight="1">
      <c r="A29" s="102" t="s">
        <v>18</v>
      </c>
      <c r="B29" s="104" t="s">
        <v>782</v>
      </c>
      <c r="C29" s="103">
        <v>2534</v>
      </c>
      <c r="D29" s="126"/>
      <c r="E29" s="79" t="s">
        <v>231</v>
      </c>
      <c r="F29" s="32" t="s">
        <v>232</v>
      </c>
      <c r="G29" s="95">
        <v>142</v>
      </c>
      <c r="H29" s="96">
        <v>0.27</v>
      </c>
      <c r="I29" s="76"/>
      <c r="J29" s="65">
        <v>7661</v>
      </c>
      <c r="K29" s="46" t="s">
        <v>98</v>
      </c>
      <c r="L29" s="12">
        <v>142</v>
      </c>
      <c r="M29" s="13">
        <v>0.27</v>
      </c>
      <c r="N29" s="13">
        <v>104.32</v>
      </c>
      <c r="O29" s="14">
        <v>38.28579124579124</v>
      </c>
      <c r="P29" s="161">
        <v>1</v>
      </c>
      <c r="Q29" s="64"/>
      <c r="R29" s="56" t="s">
        <v>884</v>
      </c>
      <c r="S29" s="21" t="s">
        <v>98</v>
      </c>
      <c r="T29" s="22">
        <v>151</v>
      </c>
      <c r="U29" s="22">
        <v>0.8</v>
      </c>
      <c r="V29" s="22">
        <v>78</v>
      </c>
      <c r="W29" s="82">
        <f>(V29/660)/(U29/65.4)</f>
        <v>9.661363636363635</v>
      </c>
      <c r="X29" s="89"/>
      <c r="Y29" s="84" t="s">
        <v>484</v>
      </c>
      <c r="Z29" s="20" t="s">
        <v>232</v>
      </c>
      <c r="AA29" s="141">
        <v>142</v>
      </c>
      <c r="AB29" s="141">
        <v>0.27</v>
      </c>
      <c r="AC29" s="134">
        <v>116</v>
      </c>
      <c r="AD29" s="143">
        <v>320</v>
      </c>
      <c r="AE29" s="142">
        <v>169</v>
      </c>
      <c r="AF29" s="132">
        <f>(AC29/660)/(AB29/65.4)</f>
        <v>42.57239057239057</v>
      </c>
      <c r="AG29" s="170">
        <v>1</v>
      </c>
      <c r="AI29" s="115" t="s">
        <v>994</v>
      </c>
      <c r="AJ29" s="116" t="s">
        <v>889</v>
      </c>
      <c r="AK29" s="117"/>
      <c r="AL29" s="7"/>
    </row>
    <row r="30" spans="1:38" ht="45" customHeight="1">
      <c r="A30" s="102" t="s">
        <v>20</v>
      </c>
      <c r="B30" s="104" t="s">
        <v>783</v>
      </c>
      <c r="C30" s="103">
        <v>2542</v>
      </c>
      <c r="D30" s="126"/>
      <c r="E30" s="79" t="s">
        <v>122</v>
      </c>
      <c r="F30" s="32" t="s">
        <v>123</v>
      </c>
      <c r="G30" s="95">
        <v>380</v>
      </c>
      <c r="H30" s="96">
        <v>0.03</v>
      </c>
      <c r="I30" s="76"/>
      <c r="J30" s="65">
        <v>4307</v>
      </c>
      <c r="K30" s="46" t="s">
        <v>287</v>
      </c>
      <c r="L30" s="12">
        <v>380</v>
      </c>
      <c r="M30" s="13">
        <v>0.03</v>
      </c>
      <c r="N30" s="13">
        <v>0</v>
      </c>
      <c r="O30" s="14">
        <v>0</v>
      </c>
      <c r="P30" s="161">
        <v>1</v>
      </c>
      <c r="Q30" s="64"/>
      <c r="R30" s="56">
        <v>2229</v>
      </c>
      <c r="S30" s="21" t="s">
        <v>294</v>
      </c>
      <c r="T30" s="22">
        <v>376</v>
      </c>
      <c r="U30" s="22">
        <v>0.2</v>
      </c>
      <c r="V30" s="22">
        <v>0</v>
      </c>
      <c r="W30" s="82">
        <f>(V30/660)/(U30/65.4)</f>
        <v>0</v>
      </c>
      <c r="X30" s="89"/>
      <c r="Y30" s="83" t="s">
        <v>356</v>
      </c>
      <c r="Z30" s="20" t="s">
        <v>123</v>
      </c>
      <c r="AA30" s="43">
        <v>380</v>
      </c>
      <c r="AB30" s="43">
        <v>0.03</v>
      </c>
      <c r="AC30" s="132">
        <v>0</v>
      </c>
      <c r="AD30" s="132"/>
      <c r="AE30" s="132"/>
      <c r="AF30" s="132"/>
      <c r="AG30" s="170">
        <v>1</v>
      </c>
      <c r="AI30" s="115" t="s">
        <v>995</v>
      </c>
      <c r="AJ30" s="116" t="s">
        <v>362</v>
      </c>
      <c r="AK30" s="117"/>
      <c r="AL30" s="7"/>
    </row>
    <row r="31" spans="1:38" ht="45" customHeight="1">
      <c r="A31" s="102" t="s">
        <v>3</v>
      </c>
      <c r="B31" s="105" t="s">
        <v>784</v>
      </c>
      <c r="C31" s="103">
        <v>2537</v>
      </c>
      <c r="D31" s="126"/>
      <c r="E31" s="78"/>
      <c r="F31" s="30"/>
      <c r="G31" s="93"/>
      <c r="H31" s="94"/>
      <c r="I31" s="76"/>
      <c r="J31" s="69" t="s">
        <v>0</v>
      </c>
      <c r="K31" s="58" t="s">
        <v>293</v>
      </c>
      <c r="L31" s="57">
        <v>26</v>
      </c>
      <c r="M31" s="24">
        <v>0</v>
      </c>
      <c r="N31" s="24">
        <v>0</v>
      </c>
      <c r="O31" s="55">
        <v>0</v>
      </c>
      <c r="P31" s="162">
        <v>1</v>
      </c>
      <c r="Q31" s="64"/>
      <c r="R31" s="56" t="s">
        <v>885</v>
      </c>
      <c r="S31" s="21" t="s">
        <v>293</v>
      </c>
      <c r="T31" s="22">
        <v>26</v>
      </c>
      <c r="U31" s="22">
        <v>0</v>
      </c>
      <c r="V31" s="22">
        <v>0</v>
      </c>
      <c r="W31" s="82"/>
      <c r="X31" s="89"/>
      <c r="Y31" s="83" t="s">
        <v>887</v>
      </c>
      <c r="Z31" s="17" t="s">
        <v>293</v>
      </c>
      <c r="AA31" s="144">
        <v>26</v>
      </c>
      <c r="AB31" s="144">
        <v>0</v>
      </c>
      <c r="AC31" s="132">
        <v>0</v>
      </c>
      <c r="AD31" s="132"/>
      <c r="AE31" s="132"/>
      <c r="AF31" s="132"/>
      <c r="AG31" s="170">
        <v>1</v>
      </c>
      <c r="AI31" s="115" t="s">
        <v>457</v>
      </c>
      <c r="AJ31" s="116" t="s">
        <v>886</v>
      </c>
      <c r="AK31" s="117"/>
      <c r="AL31" s="7"/>
    </row>
    <row r="32" spans="1:38" ht="45" customHeight="1">
      <c r="A32" s="102" t="s">
        <v>2</v>
      </c>
      <c r="B32" s="105" t="s">
        <v>785</v>
      </c>
      <c r="C32" s="103">
        <v>2536</v>
      </c>
      <c r="D32" s="126"/>
      <c r="E32" s="78"/>
      <c r="F32" s="30"/>
      <c r="G32" s="93"/>
      <c r="H32" s="94"/>
      <c r="I32" s="76"/>
      <c r="J32" s="69" t="s">
        <v>0</v>
      </c>
      <c r="K32" s="58" t="s">
        <v>292</v>
      </c>
      <c r="L32" s="57">
        <v>26</v>
      </c>
      <c r="M32" s="24">
        <v>0</v>
      </c>
      <c r="N32" s="24">
        <v>0</v>
      </c>
      <c r="O32" s="55">
        <v>0</v>
      </c>
      <c r="P32" s="162">
        <v>1</v>
      </c>
      <c r="Q32" s="64"/>
      <c r="R32" s="56" t="s">
        <v>885</v>
      </c>
      <c r="S32" s="21" t="s">
        <v>292</v>
      </c>
      <c r="T32" s="22">
        <v>26</v>
      </c>
      <c r="U32" s="22">
        <v>0</v>
      </c>
      <c r="V32" s="22">
        <v>0</v>
      </c>
      <c r="W32" s="82"/>
      <c r="X32" s="89"/>
      <c r="Y32" s="83" t="s">
        <v>887</v>
      </c>
      <c r="Z32" s="17" t="s">
        <v>292</v>
      </c>
      <c r="AA32" s="144">
        <v>26</v>
      </c>
      <c r="AB32" s="144">
        <v>0</v>
      </c>
      <c r="AC32" s="132">
        <v>0</v>
      </c>
      <c r="AD32" s="132"/>
      <c r="AE32" s="132"/>
      <c r="AF32" s="132"/>
      <c r="AG32" s="170">
        <v>1</v>
      </c>
      <c r="AI32" s="115" t="s">
        <v>457</v>
      </c>
      <c r="AJ32" s="116" t="s">
        <v>888</v>
      </c>
      <c r="AK32" s="117"/>
      <c r="AL32" s="7"/>
    </row>
    <row r="33" spans="1:38" ht="45" customHeight="1">
      <c r="A33" s="102" t="s">
        <v>19</v>
      </c>
      <c r="B33" s="105" t="s">
        <v>786</v>
      </c>
      <c r="C33" s="103">
        <v>2541</v>
      </c>
      <c r="D33" s="126"/>
      <c r="E33" s="77"/>
      <c r="F33" s="33"/>
      <c r="G33" s="91"/>
      <c r="H33" s="92"/>
      <c r="I33" s="64"/>
      <c r="J33" s="65">
        <v>4307</v>
      </c>
      <c r="K33" s="46" t="s">
        <v>287</v>
      </c>
      <c r="L33" s="12">
        <v>380</v>
      </c>
      <c r="M33" s="13">
        <v>0.03</v>
      </c>
      <c r="N33" s="13">
        <v>0</v>
      </c>
      <c r="O33" s="14">
        <v>0</v>
      </c>
      <c r="P33" s="161">
        <v>1</v>
      </c>
      <c r="Q33" s="64"/>
      <c r="R33" s="56">
        <v>2229</v>
      </c>
      <c r="S33" s="21" t="s">
        <v>294</v>
      </c>
      <c r="T33" s="22">
        <v>376</v>
      </c>
      <c r="U33" s="22">
        <v>0.2</v>
      </c>
      <c r="V33" s="22">
        <v>0</v>
      </c>
      <c r="W33" s="82">
        <f>(V33/660)/(U33/65.4)</f>
        <v>0</v>
      </c>
      <c r="X33" s="89"/>
      <c r="Y33" s="83" t="s">
        <v>356</v>
      </c>
      <c r="Z33" s="20" t="s">
        <v>123</v>
      </c>
      <c r="AA33" s="43">
        <v>380</v>
      </c>
      <c r="AB33" s="43">
        <v>0.03</v>
      </c>
      <c r="AC33" s="132">
        <v>0</v>
      </c>
      <c r="AD33" s="132"/>
      <c r="AE33" s="132"/>
      <c r="AF33" s="132"/>
      <c r="AG33" s="170">
        <v>1</v>
      </c>
      <c r="AI33" s="117" t="s">
        <v>996</v>
      </c>
      <c r="AJ33" s="42" t="s">
        <v>997</v>
      </c>
      <c r="AK33" s="117"/>
      <c r="AL33" s="7"/>
    </row>
    <row r="34" spans="1:38" ht="74.25" customHeight="1">
      <c r="A34" s="188" t="s">
        <v>21</v>
      </c>
      <c r="B34" s="189" t="s">
        <v>787</v>
      </c>
      <c r="C34" s="190">
        <v>2543</v>
      </c>
      <c r="D34" s="126"/>
      <c r="E34" s="78"/>
      <c r="F34" s="30"/>
      <c r="G34" s="93"/>
      <c r="H34" s="94"/>
      <c r="I34" s="76"/>
      <c r="J34" s="65"/>
      <c r="K34" s="46" t="s">
        <v>486</v>
      </c>
      <c r="L34" s="12">
        <v>276.6233333333334</v>
      </c>
      <c r="M34" s="13">
        <v>0.07666666666666667</v>
      </c>
      <c r="N34" s="13">
        <v>0</v>
      </c>
      <c r="O34" s="14">
        <v>0</v>
      </c>
      <c r="P34" s="161">
        <v>1</v>
      </c>
      <c r="Q34" s="64"/>
      <c r="R34" s="56"/>
      <c r="S34" s="21" t="s">
        <v>486</v>
      </c>
      <c r="T34" s="22">
        <v>297.3333333333333</v>
      </c>
      <c r="U34" s="22">
        <v>2.3266666666666667</v>
      </c>
      <c r="V34" s="22">
        <v>0</v>
      </c>
      <c r="W34" s="82">
        <f>(V34/660)/(U34/65.4)</f>
        <v>0</v>
      </c>
      <c r="X34" s="89"/>
      <c r="Y34" s="84" t="s">
        <v>487</v>
      </c>
      <c r="Z34" s="19" t="s">
        <v>486</v>
      </c>
      <c r="AA34" s="145">
        <v>276.6233333333334</v>
      </c>
      <c r="AB34" s="146">
        <v>0.07666666666666667</v>
      </c>
      <c r="AC34" s="138">
        <v>0</v>
      </c>
      <c r="AD34" s="138"/>
      <c r="AE34" s="138"/>
      <c r="AF34" s="138"/>
      <c r="AG34" s="171">
        <v>1</v>
      </c>
      <c r="AI34" s="117" t="s">
        <v>998</v>
      </c>
      <c r="AJ34" s="116" t="s">
        <v>999</v>
      </c>
      <c r="AK34" s="117"/>
      <c r="AL34" s="7"/>
    </row>
    <row r="35" spans="1:38" ht="45" customHeight="1">
      <c r="A35" s="188"/>
      <c r="B35" s="189"/>
      <c r="C35" s="190"/>
      <c r="D35" s="126"/>
      <c r="E35" s="79" t="s">
        <v>238</v>
      </c>
      <c r="F35" s="32" t="s">
        <v>239</v>
      </c>
      <c r="G35" s="95">
        <v>279</v>
      </c>
      <c r="H35" s="96">
        <v>0.09</v>
      </c>
      <c r="I35" s="76"/>
      <c r="J35" s="65">
        <v>4293</v>
      </c>
      <c r="K35" s="46" t="s">
        <v>233</v>
      </c>
      <c r="L35" s="49">
        <v>368</v>
      </c>
      <c r="M35" s="49">
        <v>0</v>
      </c>
      <c r="N35" s="49">
        <v>0</v>
      </c>
      <c r="O35" s="14"/>
      <c r="P35" s="161">
        <v>0.2</v>
      </c>
      <c r="Q35" s="64"/>
      <c r="R35" s="56"/>
      <c r="S35" s="21"/>
      <c r="T35" s="22"/>
      <c r="U35" s="22"/>
      <c r="V35" s="22"/>
      <c r="W35" s="82"/>
      <c r="X35" s="89"/>
      <c r="Y35" s="83"/>
      <c r="Z35" s="46" t="s">
        <v>233</v>
      </c>
      <c r="AA35" s="139">
        <v>368</v>
      </c>
      <c r="AB35" s="139">
        <v>0</v>
      </c>
      <c r="AC35" s="132"/>
      <c r="AD35" s="132"/>
      <c r="AE35" s="132"/>
      <c r="AF35" s="132"/>
      <c r="AG35" s="170">
        <v>0.2</v>
      </c>
      <c r="AI35" s="115"/>
      <c r="AJ35" s="116"/>
      <c r="AK35" s="117"/>
      <c r="AL35" s="7"/>
    </row>
    <row r="36" spans="1:38" ht="45" customHeight="1">
      <c r="A36" s="188"/>
      <c r="B36" s="189"/>
      <c r="C36" s="190"/>
      <c r="D36" s="126"/>
      <c r="E36" s="79" t="s">
        <v>244</v>
      </c>
      <c r="F36" s="32" t="s">
        <v>245</v>
      </c>
      <c r="G36" s="95">
        <v>283</v>
      </c>
      <c r="H36" s="96">
        <v>0.44</v>
      </c>
      <c r="I36" s="76"/>
      <c r="J36" s="70">
        <v>2816</v>
      </c>
      <c r="K36" s="46" t="s">
        <v>234</v>
      </c>
      <c r="L36" s="49">
        <v>283</v>
      </c>
      <c r="M36" s="49">
        <v>0.44</v>
      </c>
      <c r="N36" s="49">
        <v>0</v>
      </c>
      <c r="O36" s="14"/>
      <c r="P36" s="161">
        <v>0.2</v>
      </c>
      <c r="Q36" s="64"/>
      <c r="R36" s="56"/>
      <c r="S36" s="21"/>
      <c r="T36" s="22"/>
      <c r="U36" s="22"/>
      <c r="V36" s="22"/>
      <c r="W36" s="82"/>
      <c r="X36" s="89"/>
      <c r="Y36" s="83"/>
      <c r="Z36" s="46" t="s">
        <v>234</v>
      </c>
      <c r="AA36" s="139">
        <v>283</v>
      </c>
      <c r="AB36" s="139">
        <v>0.44</v>
      </c>
      <c r="AC36" s="132"/>
      <c r="AD36" s="132"/>
      <c r="AE36" s="132"/>
      <c r="AF36" s="132"/>
      <c r="AG36" s="170">
        <v>0.2</v>
      </c>
      <c r="AI36" s="115"/>
      <c r="AJ36" s="116"/>
      <c r="AK36" s="117"/>
      <c r="AL36" s="7"/>
    </row>
    <row r="37" spans="1:38" ht="45" customHeight="1">
      <c r="A37" s="188"/>
      <c r="B37" s="189"/>
      <c r="C37" s="190"/>
      <c r="D37" s="126"/>
      <c r="E37" s="79" t="s">
        <v>242</v>
      </c>
      <c r="F37" s="32" t="s">
        <v>243</v>
      </c>
      <c r="G37" s="95">
        <v>286</v>
      </c>
      <c r="H37" s="96">
        <v>0.04</v>
      </c>
      <c r="I37" s="76"/>
      <c r="J37" s="70"/>
      <c r="K37" s="46"/>
      <c r="L37" s="49"/>
      <c r="M37" s="49"/>
      <c r="N37" s="49"/>
      <c r="O37" s="14"/>
      <c r="P37" s="161"/>
      <c r="Q37" s="64"/>
      <c r="R37" s="56"/>
      <c r="S37" s="21"/>
      <c r="T37" s="22"/>
      <c r="U37" s="22"/>
      <c r="V37" s="22"/>
      <c r="W37" s="82"/>
      <c r="X37" s="89"/>
      <c r="Y37" s="83"/>
      <c r="Z37" s="46"/>
      <c r="AA37" s="139"/>
      <c r="AB37" s="139"/>
      <c r="AC37" s="132"/>
      <c r="AD37" s="132"/>
      <c r="AE37" s="132"/>
      <c r="AF37" s="132"/>
      <c r="AG37" s="170"/>
      <c r="AI37" s="115"/>
      <c r="AJ37" s="116"/>
      <c r="AK37" s="117"/>
      <c r="AL37" s="7"/>
    </row>
    <row r="38" spans="1:38" ht="45" customHeight="1">
      <c r="A38" s="188"/>
      <c r="B38" s="189"/>
      <c r="C38" s="190"/>
      <c r="D38" s="126"/>
      <c r="E38" s="79"/>
      <c r="F38" s="32"/>
      <c r="G38" s="95"/>
      <c r="H38" s="96"/>
      <c r="I38" s="76"/>
      <c r="J38" s="65">
        <v>28930</v>
      </c>
      <c r="K38" s="46" t="s">
        <v>235</v>
      </c>
      <c r="L38" s="49">
        <v>345</v>
      </c>
      <c r="M38" s="49">
        <v>0</v>
      </c>
      <c r="N38" s="49">
        <v>0</v>
      </c>
      <c r="O38" s="14"/>
      <c r="P38" s="161">
        <v>0.2</v>
      </c>
      <c r="Q38" s="64"/>
      <c r="R38" s="56"/>
      <c r="S38" s="21"/>
      <c r="T38" s="22"/>
      <c r="U38" s="22"/>
      <c r="V38" s="22"/>
      <c r="W38" s="82"/>
      <c r="X38" s="89"/>
      <c r="Y38" s="83"/>
      <c r="Z38" s="46" t="s">
        <v>235</v>
      </c>
      <c r="AA38" s="139">
        <v>345</v>
      </c>
      <c r="AB38" s="139">
        <v>0</v>
      </c>
      <c r="AC38" s="132"/>
      <c r="AD38" s="132"/>
      <c r="AE38" s="132"/>
      <c r="AF38" s="132"/>
      <c r="AG38" s="170">
        <v>0.2</v>
      </c>
      <c r="AI38" s="115"/>
      <c r="AJ38" s="116"/>
      <c r="AK38" s="117"/>
      <c r="AL38" s="7"/>
    </row>
    <row r="39" spans="1:38" ht="45" customHeight="1">
      <c r="A39" s="188"/>
      <c r="B39" s="189"/>
      <c r="C39" s="190"/>
      <c r="D39" s="126"/>
      <c r="E39" s="79"/>
      <c r="F39" s="32"/>
      <c r="G39" s="95"/>
      <c r="H39" s="96"/>
      <c r="I39" s="76"/>
      <c r="J39" s="65">
        <v>38937</v>
      </c>
      <c r="K39" s="46" t="s">
        <v>236</v>
      </c>
      <c r="L39" s="49">
        <v>382.74</v>
      </c>
      <c r="M39" s="49">
        <v>0</v>
      </c>
      <c r="N39" s="49">
        <v>0</v>
      </c>
      <c r="O39" s="14"/>
      <c r="P39" s="161">
        <v>0.2</v>
      </c>
      <c r="Q39" s="64"/>
      <c r="R39" s="56"/>
      <c r="S39" s="21"/>
      <c r="T39" s="22"/>
      <c r="U39" s="22"/>
      <c r="V39" s="22"/>
      <c r="W39" s="82"/>
      <c r="X39" s="89"/>
      <c r="Y39" s="83"/>
      <c r="Z39" s="46" t="s">
        <v>236</v>
      </c>
      <c r="AA39" s="139">
        <v>382.74</v>
      </c>
      <c r="AB39" s="139">
        <v>0</v>
      </c>
      <c r="AC39" s="132"/>
      <c r="AD39" s="132"/>
      <c r="AE39" s="132"/>
      <c r="AF39" s="132"/>
      <c r="AG39" s="170">
        <v>0.2</v>
      </c>
      <c r="AI39" s="115"/>
      <c r="AJ39" s="116"/>
      <c r="AK39" s="117"/>
      <c r="AL39" s="7"/>
    </row>
    <row r="40" spans="1:38" ht="38.25">
      <c r="A40" s="188"/>
      <c r="B40" s="189"/>
      <c r="C40" s="190"/>
      <c r="D40" s="126"/>
      <c r="E40" s="79" t="s">
        <v>240</v>
      </c>
      <c r="F40" s="32" t="s">
        <v>241</v>
      </c>
      <c r="G40" s="95">
        <v>281</v>
      </c>
      <c r="H40" s="96">
        <v>0.02</v>
      </c>
      <c r="I40" s="76"/>
      <c r="J40" s="65">
        <v>28933</v>
      </c>
      <c r="K40" s="51" t="s">
        <v>237</v>
      </c>
      <c r="L40" s="49">
        <v>281</v>
      </c>
      <c r="M40" s="49">
        <v>0.02</v>
      </c>
      <c r="N40" s="49">
        <v>0</v>
      </c>
      <c r="O40" s="14"/>
      <c r="P40" s="161">
        <v>0.2</v>
      </c>
      <c r="Q40" s="64"/>
      <c r="R40" s="56"/>
      <c r="S40" s="21"/>
      <c r="T40" s="22"/>
      <c r="U40" s="22"/>
      <c r="V40" s="22"/>
      <c r="W40" s="82"/>
      <c r="X40" s="89"/>
      <c r="Y40" s="83"/>
      <c r="Z40" s="51" t="s">
        <v>237</v>
      </c>
      <c r="AA40" s="139">
        <v>281</v>
      </c>
      <c r="AB40" s="139">
        <v>0.02</v>
      </c>
      <c r="AC40" s="132"/>
      <c r="AD40" s="132"/>
      <c r="AE40" s="132"/>
      <c r="AF40" s="132"/>
      <c r="AG40" s="170">
        <v>0.2</v>
      </c>
      <c r="AI40" s="115"/>
      <c r="AJ40" s="116"/>
      <c r="AK40" s="117"/>
      <c r="AL40" s="7"/>
    </row>
    <row r="41" spans="1:38" ht="54.75" customHeight="1">
      <c r="A41" s="188" t="s">
        <v>22</v>
      </c>
      <c r="B41" s="191" t="s">
        <v>788</v>
      </c>
      <c r="C41" s="192">
        <v>2546</v>
      </c>
      <c r="D41" s="129"/>
      <c r="E41" s="80"/>
      <c r="F41" s="30" t="s">
        <v>1042</v>
      </c>
      <c r="G41" s="95">
        <f>AVERAGE(G42:G48)</f>
        <v>125.14285714285714</v>
      </c>
      <c r="H41" s="92">
        <f>AVERAGE(H42:H48)</f>
        <v>1.0742857142857143</v>
      </c>
      <c r="I41" s="76"/>
      <c r="J41" s="65"/>
      <c r="K41" s="46" t="s">
        <v>22</v>
      </c>
      <c r="L41" s="12">
        <v>129.77777777777777</v>
      </c>
      <c r="M41" s="13">
        <v>1.1611111111111112</v>
      </c>
      <c r="N41" s="13">
        <v>255</v>
      </c>
      <c r="O41" s="14">
        <v>21.762070465419747</v>
      </c>
      <c r="P41" s="161">
        <v>1</v>
      </c>
      <c r="Q41" s="64"/>
      <c r="R41" s="56">
        <v>7005</v>
      </c>
      <c r="S41" s="21" t="s">
        <v>890</v>
      </c>
      <c r="T41" s="22">
        <v>127</v>
      </c>
      <c r="U41" s="22">
        <v>1.1</v>
      </c>
      <c r="V41" s="22">
        <v>617</v>
      </c>
      <c r="W41" s="82">
        <f>(V41/660)/(U41/65.4)</f>
        <v>55.58099173553719</v>
      </c>
      <c r="X41" s="89"/>
      <c r="Y41" s="84" t="s">
        <v>500</v>
      </c>
      <c r="Z41" s="16" t="s">
        <v>22</v>
      </c>
      <c r="AA41" s="141">
        <v>125.1</v>
      </c>
      <c r="AB41" s="141">
        <v>1.07</v>
      </c>
      <c r="AC41" s="134">
        <v>401</v>
      </c>
      <c r="AD41" s="134">
        <v>452</v>
      </c>
      <c r="AE41" s="132"/>
      <c r="AF41" s="132">
        <f>(AC41/660)/(AB41/65.4)</f>
        <v>37.13593882752762</v>
      </c>
      <c r="AG41" s="170">
        <v>1</v>
      </c>
      <c r="AI41" s="117" t="s">
        <v>1000</v>
      </c>
      <c r="AJ41" s="7" t="s">
        <v>893</v>
      </c>
      <c r="AK41" s="117"/>
      <c r="AL41" s="7"/>
    </row>
    <row r="42" spans="1:38" ht="45" customHeight="1">
      <c r="A42" s="188"/>
      <c r="B42" s="191"/>
      <c r="C42" s="192"/>
      <c r="D42" s="129"/>
      <c r="E42" s="80" t="s">
        <v>432</v>
      </c>
      <c r="F42" s="30" t="s">
        <v>439</v>
      </c>
      <c r="G42" s="91">
        <v>105</v>
      </c>
      <c r="H42" s="92">
        <v>0.84</v>
      </c>
      <c r="I42" s="76"/>
      <c r="J42" s="52">
        <v>2910</v>
      </c>
      <c r="K42" s="11" t="s">
        <v>489</v>
      </c>
      <c r="L42" s="49">
        <v>105</v>
      </c>
      <c r="M42" s="49">
        <v>0.84</v>
      </c>
      <c r="N42" s="49">
        <v>209</v>
      </c>
      <c r="O42" s="14">
        <f>(N42/660)/(M42/65.4)</f>
        <v>24.654761904761905</v>
      </c>
      <c r="P42" s="163">
        <v>0.1111111111111111</v>
      </c>
      <c r="Q42" s="64"/>
      <c r="R42" s="56"/>
      <c r="S42" s="21"/>
      <c r="T42" s="22"/>
      <c r="U42" s="22"/>
      <c r="V42" s="22"/>
      <c r="W42" s="82"/>
      <c r="X42" s="89"/>
      <c r="Y42" s="84"/>
      <c r="Z42" s="35" t="s">
        <v>439</v>
      </c>
      <c r="AA42" s="112">
        <v>105</v>
      </c>
      <c r="AB42" s="112">
        <v>0.84</v>
      </c>
      <c r="AC42" s="147"/>
      <c r="AD42" s="134"/>
      <c r="AE42" s="132"/>
      <c r="AF42" s="132"/>
      <c r="AG42" s="170">
        <f aca="true" t="shared" si="1" ref="AG42:AG48">1/7</f>
        <v>0.14285714285714285</v>
      </c>
      <c r="AI42" s="117"/>
      <c r="AJ42" s="7"/>
      <c r="AK42" s="117"/>
      <c r="AL42" s="7"/>
    </row>
    <row r="43" spans="1:38" ht="45" customHeight="1">
      <c r="A43" s="188"/>
      <c r="B43" s="191"/>
      <c r="C43" s="192"/>
      <c r="D43" s="129"/>
      <c r="E43" s="80" t="s">
        <v>433</v>
      </c>
      <c r="F43" s="30" t="s">
        <v>440</v>
      </c>
      <c r="G43" s="91">
        <v>140</v>
      </c>
      <c r="H43" s="92">
        <v>1.03</v>
      </c>
      <c r="I43" s="76"/>
      <c r="J43" s="52">
        <v>2912</v>
      </c>
      <c r="K43" s="11" t="s">
        <v>490</v>
      </c>
      <c r="L43" s="49">
        <v>140</v>
      </c>
      <c r="M43" s="49">
        <v>1.03</v>
      </c>
      <c r="N43" s="49">
        <v>210</v>
      </c>
      <c r="O43" s="14">
        <f aca="true" t="shared" si="2" ref="O43:O50">(N43/660)/(M43/65.4)</f>
        <v>20.203000882612532</v>
      </c>
      <c r="P43" s="163">
        <v>0.1111111111111111</v>
      </c>
      <c r="Q43" s="64"/>
      <c r="R43" s="56"/>
      <c r="S43" s="21"/>
      <c r="T43" s="22"/>
      <c r="U43" s="22"/>
      <c r="V43" s="22"/>
      <c r="W43" s="82"/>
      <c r="X43" s="89"/>
      <c r="Y43" s="86"/>
      <c r="Z43" s="35" t="s">
        <v>440</v>
      </c>
      <c r="AA43" s="112">
        <v>140</v>
      </c>
      <c r="AB43" s="112">
        <v>1.03</v>
      </c>
      <c r="AC43" s="132"/>
      <c r="AD43" s="132"/>
      <c r="AE43" s="132"/>
      <c r="AF43" s="132"/>
      <c r="AG43" s="170">
        <f t="shared" si="1"/>
        <v>0.14285714285714285</v>
      </c>
      <c r="AI43" s="115"/>
      <c r="AJ43" s="1"/>
      <c r="AK43" s="117"/>
      <c r="AL43" s="7"/>
    </row>
    <row r="44" spans="1:38" ht="45" customHeight="1">
      <c r="A44" s="188"/>
      <c r="B44" s="191"/>
      <c r="C44" s="192"/>
      <c r="D44" s="129"/>
      <c r="E44" s="80" t="s">
        <v>434</v>
      </c>
      <c r="F44" s="30" t="s">
        <v>441</v>
      </c>
      <c r="G44" s="91">
        <v>128</v>
      </c>
      <c r="H44" s="92">
        <v>1.77</v>
      </c>
      <c r="I44" s="76"/>
      <c r="J44" s="52">
        <v>27430</v>
      </c>
      <c r="K44" s="11" t="s">
        <v>491</v>
      </c>
      <c r="L44" s="49">
        <v>128</v>
      </c>
      <c r="M44" s="49">
        <v>1.77</v>
      </c>
      <c r="N44" s="49">
        <v>484</v>
      </c>
      <c r="O44" s="14">
        <f t="shared" si="2"/>
        <v>27.096045197740114</v>
      </c>
      <c r="P44" s="163">
        <v>0.1111111111111111</v>
      </c>
      <c r="Q44" s="64"/>
      <c r="R44" s="56"/>
      <c r="S44" s="21"/>
      <c r="T44" s="22"/>
      <c r="U44" s="22"/>
      <c r="V44" s="22"/>
      <c r="W44" s="82"/>
      <c r="X44" s="89"/>
      <c r="Y44" s="86"/>
      <c r="Z44" s="35" t="s">
        <v>441</v>
      </c>
      <c r="AA44" s="112">
        <v>128</v>
      </c>
      <c r="AB44" s="112">
        <v>1.77</v>
      </c>
      <c r="AC44" s="132"/>
      <c r="AD44" s="132"/>
      <c r="AE44" s="132"/>
      <c r="AF44" s="132"/>
      <c r="AG44" s="170">
        <f t="shared" si="1"/>
        <v>0.14285714285714285</v>
      </c>
      <c r="AI44" s="115"/>
      <c r="AJ44" s="1"/>
      <c r="AK44" s="117"/>
      <c r="AL44" s="7"/>
    </row>
    <row r="45" spans="1:38" ht="45" customHeight="1">
      <c r="A45" s="188"/>
      <c r="B45" s="191"/>
      <c r="C45" s="192"/>
      <c r="D45" s="129"/>
      <c r="E45" s="80" t="s">
        <v>435</v>
      </c>
      <c r="F45" s="30" t="s">
        <v>442</v>
      </c>
      <c r="G45" s="91">
        <v>118</v>
      </c>
      <c r="H45" s="92">
        <v>0.88</v>
      </c>
      <c r="I45" s="76"/>
      <c r="J45" s="52">
        <v>2916</v>
      </c>
      <c r="K45" s="11" t="s">
        <v>492</v>
      </c>
      <c r="L45" s="49">
        <v>139</v>
      </c>
      <c r="M45" s="49">
        <v>1.38</v>
      </c>
      <c r="N45" s="49">
        <v>225</v>
      </c>
      <c r="O45" s="14">
        <f t="shared" si="2"/>
        <v>16.156126482213438</v>
      </c>
      <c r="P45" s="163">
        <v>0.1111111111111111</v>
      </c>
      <c r="Q45" s="64"/>
      <c r="R45" s="56"/>
      <c r="S45" s="21"/>
      <c r="T45" s="22"/>
      <c r="U45" s="22"/>
      <c r="V45" s="22"/>
      <c r="W45" s="82"/>
      <c r="X45" s="89"/>
      <c r="Y45" s="86"/>
      <c r="Z45" s="35" t="s">
        <v>442</v>
      </c>
      <c r="AA45" s="112">
        <v>118</v>
      </c>
      <c r="AB45" s="112">
        <v>0.88</v>
      </c>
      <c r="AC45" s="132"/>
      <c r="AD45" s="132"/>
      <c r="AE45" s="132"/>
      <c r="AF45" s="132"/>
      <c r="AG45" s="170">
        <f t="shared" si="1"/>
        <v>0.14285714285714285</v>
      </c>
      <c r="AI45" s="115"/>
      <c r="AJ45" s="1"/>
      <c r="AK45" s="117"/>
      <c r="AL45" s="7"/>
    </row>
    <row r="46" spans="1:38" ht="45" customHeight="1">
      <c r="A46" s="188"/>
      <c r="B46" s="191"/>
      <c r="C46" s="192"/>
      <c r="D46" s="129"/>
      <c r="E46" s="80" t="s">
        <v>436</v>
      </c>
      <c r="F46" s="30" t="s">
        <v>443</v>
      </c>
      <c r="G46" s="91">
        <v>143</v>
      </c>
      <c r="H46" s="92">
        <v>0.98</v>
      </c>
      <c r="I46" s="76"/>
      <c r="J46" s="52">
        <v>2920</v>
      </c>
      <c r="K46" s="11" t="s">
        <v>493</v>
      </c>
      <c r="L46" s="49">
        <v>143</v>
      </c>
      <c r="M46" s="49">
        <v>0.98</v>
      </c>
      <c r="N46" s="49">
        <v>199</v>
      </c>
      <c r="O46" s="14">
        <f t="shared" si="2"/>
        <v>20.121521335807053</v>
      </c>
      <c r="P46" s="163">
        <v>0.1111111111111111</v>
      </c>
      <c r="Q46" s="64"/>
      <c r="R46" s="56"/>
      <c r="S46" s="21"/>
      <c r="T46" s="22"/>
      <c r="U46" s="22"/>
      <c r="V46" s="22"/>
      <c r="W46" s="82"/>
      <c r="X46" s="89"/>
      <c r="Y46" s="86"/>
      <c r="Z46" s="35" t="s">
        <v>443</v>
      </c>
      <c r="AA46" s="112">
        <v>143</v>
      </c>
      <c r="AB46" s="112">
        <v>0.98</v>
      </c>
      <c r="AC46" s="132"/>
      <c r="AD46" s="132"/>
      <c r="AE46" s="132"/>
      <c r="AF46" s="132"/>
      <c r="AG46" s="170">
        <f t="shared" si="1"/>
        <v>0.14285714285714285</v>
      </c>
      <c r="AI46" s="115"/>
      <c r="AJ46" s="1"/>
      <c r="AK46" s="117"/>
      <c r="AL46" s="7"/>
    </row>
    <row r="47" spans="1:38" ht="45" customHeight="1">
      <c r="A47" s="188"/>
      <c r="B47" s="191"/>
      <c r="C47" s="192"/>
      <c r="D47" s="129"/>
      <c r="E47" s="80" t="s">
        <v>437</v>
      </c>
      <c r="F47" s="30" t="s">
        <v>444</v>
      </c>
      <c r="G47" s="91">
        <v>115</v>
      </c>
      <c r="H47" s="92">
        <v>0.95</v>
      </c>
      <c r="I47" s="76"/>
      <c r="J47" s="52">
        <v>2903</v>
      </c>
      <c r="K47" s="11" t="s">
        <v>494</v>
      </c>
      <c r="L47" s="49">
        <v>115</v>
      </c>
      <c r="M47" s="49">
        <v>0.95</v>
      </c>
      <c r="N47" s="49">
        <v>141</v>
      </c>
      <c r="O47" s="14">
        <f t="shared" si="2"/>
        <v>14.707177033492824</v>
      </c>
      <c r="P47" s="163">
        <v>0.1111111111111111</v>
      </c>
      <c r="Q47" s="64"/>
      <c r="R47" s="56"/>
      <c r="S47" s="21"/>
      <c r="T47" s="22"/>
      <c r="U47" s="22"/>
      <c r="V47" s="22"/>
      <c r="W47" s="82"/>
      <c r="X47" s="89"/>
      <c r="Y47" s="86"/>
      <c r="Z47" s="35" t="s">
        <v>444</v>
      </c>
      <c r="AA47" s="112">
        <v>115</v>
      </c>
      <c r="AB47" s="112">
        <v>0.95</v>
      </c>
      <c r="AC47" s="132"/>
      <c r="AD47" s="132"/>
      <c r="AE47" s="132"/>
      <c r="AF47" s="132"/>
      <c r="AG47" s="170">
        <f t="shared" si="1"/>
        <v>0.14285714285714285</v>
      </c>
      <c r="AI47" s="115"/>
      <c r="AJ47" s="1"/>
      <c r="AK47" s="117"/>
      <c r="AL47" s="7"/>
    </row>
    <row r="48" spans="1:38" ht="45" customHeight="1">
      <c r="A48" s="188"/>
      <c r="B48" s="191"/>
      <c r="C48" s="192"/>
      <c r="D48" s="129"/>
      <c r="E48" s="80" t="s">
        <v>438</v>
      </c>
      <c r="F48" s="30" t="s">
        <v>445</v>
      </c>
      <c r="G48" s="91">
        <v>127</v>
      </c>
      <c r="H48" s="92">
        <v>1.07</v>
      </c>
      <c r="I48" s="76"/>
      <c r="J48" s="52">
        <v>2900</v>
      </c>
      <c r="K48" s="11" t="s">
        <v>495</v>
      </c>
      <c r="L48" s="49">
        <v>127</v>
      </c>
      <c r="M48" s="49">
        <v>1</v>
      </c>
      <c r="N48" s="49">
        <v>199</v>
      </c>
      <c r="O48" s="14">
        <f t="shared" si="2"/>
        <v>19.719090909090912</v>
      </c>
      <c r="P48" s="163">
        <v>0.1111111111111111</v>
      </c>
      <c r="Q48" s="64"/>
      <c r="R48" s="56"/>
      <c r="S48" s="21"/>
      <c r="T48" s="22"/>
      <c r="U48" s="22"/>
      <c r="V48" s="22"/>
      <c r="W48" s="82"/>
      <c r="X48" s="89"/>
      <c r="Y48" s="86"/>
      <c r="Z48" s="35" t="s">
        <v>445</v>
      </c>
      <c r="AA48" s="112">
        <v>127</v>
      </c>
      <c r="AB48" s="112">
        <v>1.07</v>
      </c>
      <c r="AC48" s="132"/>
      <c r="AD48" s="132"/>
      <c r="AE48" s="132"/>
      <c r="AF48" s="132"/>
      <c r="AG48" s="170">
        <f t="shared" si="1"/>
        <v>0.14285714285714285</v>
      </c>
      <c r="AI48" s="115"/>
      <c r="AJ48" s="1"/>
      <c r="AK48" s="117"/>
      <c r="AL48" s="7"/>
    </row>
    <row r="49" spans="1:38" ht="45" customHeight="1">
      <c r="A49" s="188"/>
      <c r="B49" s="191"/>
      <c r="C49" s="192"/>
      <c r="D49" s="129"/>
      <c r="E49" s="80" t="s">
        <v>498</v>
      </c>
      <c r="F49" s="30" t="s">
        <v>499</v>
      </c>
      <c r="G49" s="91">
        <v>132</v>
      </c>
      <c r="H49" s="92">
        <v>1.12</v>
      </c>
      <c r="I49" s="76"/>
      <c r="J49" s="52">
        <v>2887</v>
      </c>
      <c r="K49" s="11" t="s">
        <v>496</v>
      </c>
      <c r="L49" s="49">
        <v>132</v>
      </c>
      <c r="M49" s="49">
        <v>1.12</v>
      </c>
      <c r="N49" s="49">
        <v>403</v>
      </c>
      <c r="O49" s="14">
        <f t="shared" si="2"/>
        <v>35.655032467532465</v>
      </c>
      <c r="P49" s="163">
        <v>0.1111111111111111</v>
      </c>
      <c r="Q49" s="64"/>
      <c r="R49" s="56"/>
      <c r="S49" s="21"/>
      <c r="T49" s="22"/>
      <c r="U49" s="22"/>
      <c r="V49" s="22"/>
      <c r="W49" s="82"/>
      <c r="X49" s="89"/>
      <c r="Y49" s="86"/>
      <c r="Z49" s="34"/>
      <c r="AA49" s="148"/>
      <c r="AB49" s="148"/>
      <c r="AC49" s="132"/>
      <c r="AD49" s="132"/>
      <c r="AE49" s="132"/>
      <c r="AF49" s="132"/>
      <c r="AG49" s="170"/>
      <c r="AI49" s="115"/>
      <c r="AJ49" s="1"/>
      <c r="AK49" s="117"/>
      <c r="AL49" s="7"/>
    </row>
    <row r="50" spans="1:38" ht="38.25" customHeight="1">
      <c r="A50" s="188"/>
      <c r="B50" s="191"/>
      <c r="C50" s="192"/>
      <c r="D50" s="129"/>
      <c r="E50" s="80"/>
      <c r="F50" s="30"/>
      <c r="G50" s="91"/>
      <c r="H50" s="92"/>
      <c r="I50" s="76"/>
      <c r="J50" s="52">
        <v>2889</v>
      </c>
      <c r="K50" s="11" t="s">
        <v>497</v>
      </c>
      <c r="L50" s="49">
        <v>139</v>
      </c>
      <c r="M50" s="49">
        <v>1.38</v>
      </c>
      <c r="N50" s="49">
        <v>225</v>
      </c>
      <c r="O50" s="14">
        <f t="shared" si="2"/>
        <v>16.156126482213438</v>
      </c>
      <c r="P50" s="163">
        <v>0.1111111111111111</v>
      </c>
      <c r="Q50" s="64"/>
      <c r="R50" s="56"/>
      <c r="S50" s="21"/>
      <c r="T50" s="22"/>
      <c r="U50" s="22"/>
      <c r="V50" s="22"/>
      <c r="W50" s="82"/>
      <c r="X50" s="89"/>
      <c r="Y50" s="86"/>
      <c r="Z50" s="34"/>
      <c r="AA50" s="148"/>
      <c r="AB50" s="148"/>
      <c r="AC50" s="132"/>
      <c r="AD50" s="132"/>
      <c r="AE50" s="132"/>
      <c r="AF50" s="132"/>
      <c r="AG50" s="170"/>
      <c r="AI50" s="115"/>
      <c r="AJ50" s="1"/>
      <c r="AK50" s="117"/>
      <c r="AL50" s="7"/>
    </row>
    <row r="51" spans="1:38" ht="51">
      <c r="A51" s="188" t="s">
        <v>23</v>
      </c>
      <c r="B51" s="193" t="s">
        <v>789</v>
      </c>
      <c r="C51" s="190">
        <v>2547</v>
      </c>
      <c r="D51" s="126"/>
      <c r="E51" s="79" t="s">
        <v>246</v>
      </c>
      <c r="F51" s="32" t="s">
        <v>247</v>
      </c>
      <c r="G51" s="95">
        <v>118</v>
      </c>
      <c r="H51" s="96">
        <v>1</v>
      </c>
      <c r="I51" s="76"/>
      <c r="J51" s="65">
        <v>3066</v>
      </c>
      <c r="K51" s="11" t="s">
        <v>501</v>
      </c>
      <c r="L51" s="13">
        <v>118.00000000000001</v>
      </c>
      <c r="M51" s="13">
        <v>1.0000000000000002</v>
      </c>
      <c r="N51" s="13">
        <v>99</v>
      </c>
      <c r="O51" s="14">
        <v>9.809999999999999</v>
      </c>
      <c r="P51" s="161">
        <v>1</v>
      </c>
      <c r="Q51" s="64"/>
      <c r="R51" s="108" t="s">
        <v>892</v>
      </c>
      <c r="S51" s="21" t="s">
        <v>891</v>
      </c>
      <c r="T51" s="22">
        <v>369</v>
      </c>
      <c r="U51" s="22">
        <v>3.7</v>
      </c>
      <c r="V51" s="22">
        <v>860</v>
      </c>
      <c r="W51" s="82">
        <f>(V51/660)/(U51/65.4)</f>
        <v>23.03194103194103</v>
      </c>
      <c r="X51" s="89"/>
      <c r="Y51" s="85" t="s">
        <v>334</v>
      </c>
      <c r="Z51" s="20" t="s">
        <v>247</v>
      </c>
      <c r="AA51" s="43">
        <v>118</v>
      </c>
      <c r="AB51" s="43">
        <v>1</v>
      </c>
      <c r="AC51" s="134">
        <v>301</v>
      </c>
      <c r="AD51" s="134">
        <v>339</v>
      </c>
      <c r="AE51" s="132"/>
      <c r="AF51" s="132">
        <f>(AC51/660)/(AB51/65.4)</f>
        <v>29.82636363636364</v>
      </c>
      <c r="AG51" s="170">
        <v>1</v>
      </c>
      <c r="AI51" s="117" t="s">
        <v>1001</v>
      </c>
      <c r="AJ51" s="118" t="s">
        <v>894</v>
      </c>
      <c r="AK51" s="117" t="s">
        <v>955</v>
      </c>
      <c r="AL51" s="7" t="s">
        <v>954</v>
      </c>
    </row>
    <row r="52" spans="1:38" ht="45" customHeight="1">
      <c r="A52" s="188"/>
      <c r="B52" s="193"/>
      <c r="C52" s="190"/>
      <c r="D52" s="126"/>
      <c r="E52" s="79" t="s">
        <v>248</v>
      </c>
      <c r="F52" s="32" t="s">
        <v>249</v>
      </c>
      <c r="G52" s="95">
        <v>341</v>
      </c>
      <c r="H52" s="96">
        <v>3.01</v>
      </c>
      <c r="I52" s="76"/>
      <c r="J52" s="65"/>
      <c r="K52" s="46"/>
      <c r="L52" s="12"/>
      <c r="M52" s="13"/>
      <c r="N52" s="13"/>
      <c r="O52" s="14"/>
      <c r="P52" s="161"/>
      <c r="Q52" s="64"/>
      <c r="R52" s="56"/>
      <c r="S52" s="21"/>
      <c r="T52" s="22"/>
      <c r="U52" s="22"/>
      <c r="V52" s="22"/>
      <c r="W52" s="82"/>
      <c r="X52" s="89"/>
      <c r="Y52" s="83"/>
      <c r="Z52" s="16"/>
      <c r="AA52" s="132"/>
      <c r="AB52" s="132"/>
      <c r="AC52" s="132"/>
      <c r="AD52" s="132"/>
      <c r="AE52" s="132"/>
      <c r="AF52" s="132"/>
      <c r="AG52" s="170"/>
      <c r="AI52" s="115"/>
      <c r="AJ52" s="7"/>
      <c r="AK52" s="117"/>
      <c r="AL52" s="7"/>
    </row>
    <row r="53" spans="1:38" ht="66.75" customHeight="1">
      <c r="A53" s="188" t="s">
        <v>502</v>
      </c>
      <c r="B53" s="189" t="s">
        <v>790</v>
      </c>
      <c r="C53" s="190">
        <v>2549</v>
      </c>
      <c r="D53" s="126"/>
      <c r="E53" s="79"/>
      <c r="F53" s="32" t="s">
        <v>502</v>
      </c>
      <c r="G53" s="95">
        <v>125.4</v>
      </c>
      <c r="H53" s="96">
        <v>1.2</v>
      </c>
      <c r="I53" s="76"/>
      <c r="J53" s="65"/>
      <c r="K53" s="46" t="s">
        <v>502</v>
      </c>
      <c r="L53" s="12">
        <v>125.4</v>
      </c>
      <c r="M53" s="13">
        <v>1.2000000000000002</v>
      </c>
      <c r="N53" s="13">
        <v>206</v>
      </c>
      <c r="O53" s="14">
        <v>17.01060606060606</v>
      </c>
      <c r="P53" s="161">
        <v>1</v>
      </c>
      <c r="Q53" s="64"/>
      <c r="R53" s="56"/>
      <c r="S53" s="21" t="s">
        <v>502</v>
      </c>
      <c r="T53" s="22">
        <v>174.83333333333334</v>
      </c>
      <c r="U53" s="22">
        <v>1.4333333333333333</v>
      </c>
      <c r="V53" s="22">
        <v>407.8333333333333</v>
      </c>
      <c r="W53" s="82">
        <f>(V53/660)/(U53/65.4)</f>
        <v>28.194820295983085</v>
      </c>
      <c r="X53" s="89"/>
      <c r="Y53" s="84" t="s">
        <v>515</v>
      </c>
      <c r="Z53" s="19" t="s">
        <v>502</v>
      </c>
      <c r="AA53" s="141">
        <v>125.4</v>
      </c>
      <c r="AB53" s="141">
        <v>1.2000000000000002</v>
      </c>
      <c r="AC53" s="134">
        <v>305</v>
      </c>
      <c r="AD53" s="134">
        <v>341</v>
      </c>
      <c r="AE53" s="132"/>
      <c r="AF53" s="132">
        <f>(AC53/660)/(AB53/65.4)</f>
        <v>25.18560606060606</v>
      </c>
      <c r="AG53" s="170">
        <v>1</v>
      </c>
      <c r="AI53" s="117" t="s">
        <v>1002</v>
      </c>
      <c r="AJ53" s="119" t="s">
        <v>895</v>
      </c>
      <c r="AK53" s="117" t="s">
        <v>956</v>
      </c>
      <c r="AL53" s="7" t="s">
        <v>957</v>
      </c>
    </row>
    <row r="54" spans="1:38" ht="38.25">
      <c r="A54" s="188"/>
      <c r="B54" s="189"/>
      <c r="C54" s="190"/>
      <c r="D54" s="126"/>
      <c r="E54" s="80" t="s">
        <v>447</v>
      </c>
      <c r="F54" s="33" t="s">
        <v>446</v>
      </c>
      <c r="G54" s="91">
        <v>116</v>
      </c>
      <c r="H54" s="92">
        <v>1.29</v>
      </c>
      <c r="I54" s="76"/>
      <c r="J54" s="71">
        <v>3052</v>
      </c>
      <c r="K54" s="11" t="s">
        <v>503</v>
      </c>
      <c r="L54" s="49">
        <v>116</v>
      </c>
      <c r="M54" s="49">
        <v>1.29</v>
      </c>
      <c r="N54" s="49">
        <v>191</v>
      </c>
      <c r="O54" s="14">
        <f aca="true" t="shared" si="3" ref="O54:O66">(N54/660)/(M54/65.4)</f>
        <v>14.671599718111347</v>
      </c>
      <c r="P54" s="161">
        <v>0.2</v>
      </c>
      <c r="Q54" s="64"/>
      <c r="R54" s="56"/>
      <c r="S54" s="21"/>
      <c r="T54" s="22"/>
      <c r="U54" s="22"/>
      <c r="V54" s="22"/>
      <c r="W54" s="82"/>
      <c r="X54" s="89"/>
      <c r="Y54" s="84"/>
      <c r="Z54" s="36" t="s">
        <v>446</v>
      </c>
      <c r="AA54" s="91">
        <v>116</v>
      </c>
      <c r="AB54" s="91">
        <v>1.29</v>
      </c>
      <c r="AC54" s="149"/>
      <c r="AD54" s="149"/>
      <c r="AE54" s="132"/>
      <c r="AF54" s="132"/>
      <c r="AG54" s="170">
        <v>0.2</v>
      </c>
      <c r="AI54" s="115"/>
      <c r="AJ54" s="1"/>
      <c r="AK54" s="117"/>
      <c r="AL54" s="7"/>
    </row>
    <row r="55" spans="1:38" ht="38.25">
      <c r="A55" s="188"/>
      <c r="B55" s="189"/>
      <c r="C55" s="190"/>
      <c r="D55" s="126"/>
      <c r="E55" s="80" t="s">
        <v>448</v>
      </c>
      <c r="F55" s="33" t="s">
        <v>449</v>
      </c>
      <c r="G55" s="91">
        <v>110</v>
      </c>
      <c r="H55" s="92">
        <v>1.01</v>
      </c>
      <c r="I55" s="76"/>
      <c r="J55" s="71">
        <v>18374</v>
      </c>
      <c r="K55" s="11" t="s">
        <v>504</v>
      </c>
      <c r="L55" s="49">
        <v>110</v>
      </c>
      <c r="M55" s="49">
        <v>1.01</v>
      </c>
      <c r="N55" s="49">
        <v>379</v>
      </c>
      <c r="O55" s="14">
        <f t="shared" si="3"/>
        <v>37.18361836183619</v>
      </c>
      <c r="P55" s="161">
        <v>0.2</v>
      </c>
      <c r="Q55" s="64"/>
      <c r="R55" s="56"/>
      <c r="S55" s="21"/>
      <c r="T55" s="22"/>
      <c r="U55" s="22"/>
      <c r="V55" s="22"/>
      <c r="W55" s="82"/>
      <c r="X55" s="89"/>
      <c r="Y55" s="84"/>
      <c r="Z55" s="36" t="s">
        <v>449</v>
      </c>
      <c r="AA55" s="91">
        <v>110</v>
      </c>
      <c r="AB55" s="91">
        <v>1.01</v>
      </c>
      <c r="AC55" s="149"/>
      <c r="AD55" s="149"/>
      <c r="AE55" s="132"/>
      <c r="AF55" s="132"/>
      <c r="AG55" s="170">
        <v>0.2</v>
      </c>
      <c r="AI55" s="115"/>
      <c r="AJ55" s="122"/>
      <c r="AK55" s="117"/>
      <c r="AL55" s="7"/>
    </row>
    <row r="56" spans="1:38" ht="45" customHeight="1">
      <c r="A56" s="188"/>
      <c r="B56" s="189"/>
      <c r="C56" s="190"/>
      <c r="D56" s="126"/>
      <c r="E56" s="80" t="s">
        <v>451</v>
      </c>
      <c r="F56" s="33" t="s">
        <v>450</v>
      </c>
      <c r="G56" s="91">
        <v>121</v>
      </c>
      <c r="H56" s="92">
        <v>0.9</v>
      </c>
      <c r="I56" s="76"/>
      <c r="J56" s="71">
        <v>7549</v>
      </c>
      <c r="K56" s="11" t="s">
        <v>505</v>
      </c>
      <c r="L56" s="49">
        <v>121</v>
      </c>
      <c r="M56" s="49">
        <v>0.9</v>
      </c>
      <c r="N56" s="49">
        <v>182</v>
      </c>
      <c r="O56" s="14">
        <f t="shared" si="3"/>
        <v>20.03838383838384</v>
      </c>
      <c r="P56" s="161">
        <v>0.2</v>
      </c>
      <c r="Q56" s="64"/>
      <c r="R56" s="56"/>
      <c r="S56" s="21"/>
      <c r="T56" s="22"/>
      <c r="U56" s="22"/>
      <c r="V56" s="22"/>
      <c r="W56" s="82"/>
      <c r="X56" s="89"/>
      <c r="Y56" s="84"/>
      <c r="Z56" s="36" t="s">
        <v>450</v>
      </c>
      <c r="AA56" s="91">
        <v>121</v>
      </c>
      <c r="AB56" s="91">
        <v>0.9</v>
      </c>
      <c r="AC56" s="149"/>
      <c r="AD56" s="149"/>
      <c r="AE56" s="132"/>
      <c r="AF56" s="132"/>
      <c r="AG56" s="170">
        <v>0.2</v>
      </c>
      <c r="AI56" s="115"/>
      <c r="AJ56" s="122"/>
      <c r="AK56" s="117"/>
      <c r="AL56" s="7"/>
    </row>
    <row r="57" spans="1:38" ht="45" customHeight="1">
      <c r="A57" s="188"/>
      <c r="B57" s="189"/>
      <c r="C57" s="190"/>
      <c r="D57" s="126"/>
      <c r="E57" s="80" t="s">
        <v>452</v>
      </c>
      <c r="F57" s="33" t="s">
        <v>453</v>
      </c>
      <c r="G57" s="91">
        <v>116</v>
      </c>
      <c r="H57" s="92">
        <v>1.27</v>
      </c>
      <c r="I57" s="76"/>
      <c r="J57" s="71">
        <v>3019</v>
      </c>
      <c r="K57" s="11" t="s">
        <v>506</v>
      </c>
      <c r="L57" s="49">
        <v>116</v>
      </c>
      <c r="M57" s="49">
        <v>1.27</v>
      </c>
      <c r="N57" s="49">
        <v>142</v>
      </c>
      <c r="O57" s="14">
        <f t="shared" si="3"/>
        <v>11.079455977093772</v>
      </c>
      <c r="P57" s="161">
        <v>0.2</v>
      </c>
      <c r="Q57" s="64"/>
      <c r="R57" s="56"/>
      <c r="S57" s="21"/>
      <c r="T57" s="22"/>
      <c r="U57" s="22"/>
      <c r="V57" s="22"/>
      <c r="W57" s="82"/>
      <c r="X57" s="89"/>
      <c r="Y57" s="84"/>
      <c r="Z57" s="36" t="s">
        <v>453</v>
      </c>
      <c r="AA57" s="91">
        <v>116</v>
      </c>
      <c r="AB57" s="91">
        <v>1.27</v>
      </c>
      <c r="AC57" s="149"/>
      <c r="AD57" s="149"/>
      <c r="AE57" s="132"/>
      <c r="AF57" s="132"/>
      <c r="AG57" s="170">
        <v>0.2</v>
      </c>
      <c r="AI57" s="115"/>
      <c r="AJ57" s="122"/>
      <c r="AK57" s="117"/>
      <c r="AL57" s="7"/>
    </row>
    <row r="58" spans="1:38" ht="43.5" customHeight="1">
      <c r="A58" s="188"/>
      <c r="B58" s="189"/>
      <c r="C58" s="190"/>
      <c r="D58" s="126"/>
      <c r="E58" s="80" t="s">
        <v>454</v>
      </c>
      <c r="F58" s="33" t="s">
        <v>455</v>
      </c>
      <c r="G58" s="91">
        <v>164</v>
      </c>
      <c r="H58" s="92">
        <v>1.53</v>
      </c>
      <c r="I58" s="76"/>
      <c r="J58" s="71">
        <v>2890</v>
      </c>
      <c r="K58" s="11" t="s">
        <v>507</v>
      </c>
      <c r="L58" s="49">
        <v>164</v>
      </c>
      <c r="M58" s="49">
        <v>1.53</v>
      </c>
      <c r="N58" s="49">
        <v>136</v>
      </c>
      <c r="O58" s="14">
        <f t="shared" si="3"/>
        <v>8.808080808080808</v>
      </c>
      <c r="P58" s="161">
        <v>0.2</v>
      </c>
      <c r="Q58" s="64"/>
      <c r="R58" s="56"/>
      <c r="S58" s="21"/>
      <c r="T58" s="22"/>
      <c r="U58" s="22"/>
      <c r="V58" s="22"/>
      <c r="W58" s="82"/>
      <c r="X58" s="89"/>
      <c r="Y58" s="84"/>
      <c r="Z58" s="36" t="s">
        <v>455</v>
      </c>
      <c r="AA58" s="91">
        <v>164</v>
      </c>
      <c r="AB58" s="91">
        <v>1.53</v>
      </c>
      <c r="AC58" s="149"/>
      <c r="AD58" s="149"/>
      <c r="AE58" s="132"/>
      <c r="AF58" s="132"/>
      <c r="AG58" s="170">
        <v>0.2</v>
      </c>
      <c r="AI58" s="115"/>
      <c r="AJ58" s="122"/>
      <c r="AK58" s="117"/>
      <c r="AL58" s="7"/>
    </row>
    <row r="59" spans="1:38" ht="92.25" customHeight="1">
      <c r="A59" s="188" t="s">
        <v>24</v>
      </c>
      <c r="B59" s="189" t="s">
        <v>791</v>
      </c>
      <c r="C59" s="190">
        <v>2551</v>
      </c>
      <c r="D59" s="126"/>
      <c r="E59" s="78"/>
      <c r="F59" s="30" t="s">
        <v>24</v>
      </c>
      <c r="G59" s="93">
        <f>AVERAGE(G60:G64)</f>
        <v>613.2</v>
      </c>
      <c r="H59" s="94">
        <f>AVERAGE(H60:H64)</f>
        <v>3.692</v>
      </c>
      <c r="I59" s="76"/>
      <c r="J59" s="65"/>
      <c r="K59" s="46" t="s">
        <v>24</v>
      </c>
      <c r="L59" s="12">
        <v>571</v>
      </c>
      <c r="M59" s="13">
        <v>3.001428571428572</v>
      </c>
      <c r="N59" s="13">
        <v>415.7085714285715</v>
      </c>
      <c r="O59" s="14">
        <v>13.724444636753061</v>
      </c>
      <c r="P59" s="161">
        <v>1</v>
      </c>
      <c r="Q59" s="64"/>
      <c r="R59" s="56"/>
      <c r="S59" s="21" t="s">
        <v>24</v>
      </c>
      <c r="T59" s="22">
        <v>552.2857142857143</v>
      </c>
      <c r="U59" s="22">
        <v>2.86</v>
      </c>
      <c r="V59" s="22">
        <v>2010</v>
      </c>
      <c r="W59" s="82">
        <f>(V59/660)/(U59/65.4)</f>
        <v>69.64081373172283</v>
      </c>
      <c r="X59" s="89"/>
      <c r="Y59" s="84" t="s">
        <v>516</v>
      </c>
      <c r="Z59" s="19" t="s">
        <v>24</v>
      </c>
      <c r="AA59" s="133">
        <v>613.2</v>
      </c>
      <c r="AB59" s="133">
        <v>3.692</v>
      </c>
      <c r="AC59" s="134">
        <v>2131</v>
      </c>
      <c r="AD59" s="134">
        <v>2233</v>
      </c>
      <c r="AE59" s="132"/>
      <c r="AF59" s="132">
        <f>(AC59/660)/(AB59/65.4)</f>
        <v>57.19467152565745</v>
      </c>
      <c r="AG59" s="170">
        <v>1</v>
      </c>
      <c r="AI59" s="117" t="s">
        <v>1002</v>
      </c>
      <c r="AJ59" s="119" t="s">
        <v>896</v>
      </c>
      <c r="AK59" s="117"/>
      <c r="AL59" s="7"/>
    </row>
    <row r="60" spans="1:38" ht="45" customHeight="1">
      <c r="A60" s="188"/>
      <c r="B60" s="189"/>
      <c r="C60" s="190"/>
      <c r="D60" s="126"/>
      <c r="E60" s="79" t="s">
        <v>363</v>
      </c>
      <c r="F60" s="30" t="s">
        <v>346</v>
      </c>
      <c r="G60" s="93">
        <v>575</v>
      </c>
      <c r="H60" s="94">
        <v>3.08</v>
      </c>
      <c r="I60" s="76"/>
      <c r="J60" s="45">
        <v>2140</v>
      </c>
      <c r="K60" s="11" t="s">
        <v>508</v>
      </c>
      <c r="L60" s="49">
        <v>575</v>
      </c>
      <c r="M60" s="49">
        <v>3.08</v>
      </c>
      <c r="N60" s="49">
        <v>943</v>
      </c>
      <c r="O60" s="14">
        <f t="shared" si="3"/>
        <v>30.33854781582054</v>
      </c>
      <c r="P60" s="161">
        <f aca="true" t="shared" si="4" ref="P60:P66">1/7</f>
        <v>0.14285714285714285</v>
      </c>
      <c r="Q60" s="64"/>
      <c r="R60" s="56"/>
      <c r="S60" s="21"/>
      <c r="T60" s="22"/>
      <c r="U60" s="22"/>
      <c r="V60" s="22"/>
      <c r="W60" s="82"/>
      <c r="X60" s="89"/>
      <c r="Y60" s="83"/>
      <c r="Z60" s="30" t="s">
        <v>346</v>
      </c>
      <c r="AA60" s="93">
        <v>575</v>
      </c>
      <c r="AB60" s="93">
        <v>3.08</v>
      </c>
      <c r="AC60" s="132"/>
      <c r="AD60" s="132"/>
      <c r="AE60" s="132"/>
      <c r="AF60" s="132"/>
      <c r="AG60" s="170">
        <v>0.2</v>
      </c>
      <c r="AI60" s="115"/>
      <c r="AJ60" s="116"/>
      <c r="AK60" s="117"/>
      <c r="AL60" s="7"/>
    </row>
    <row r="61" spans="1:38" ht="45" customHeight="1">
      <c r="A61" s="188"/>
      <c r="B61" s="189"/>
      <c r="C61" s="190"/>
      <c r="D61" s="126"/>
      <c r="E61" s="79" t="s">
        <v>364</v>
      </c>
      <c r="F61" s="30" t="s">
        <v>347</v>
      </c>
      <c r="G61" s="93">
        <v>656</v>
      </c>
      <c r="H61" s="94">
        <v>4.06</v>
      </c>
      <c r="I61" s="76"/>
      <c r="J61" s="45">
        <v>2155</v>
      </c>
      <c r="K61" s="11" t="s">
        <v>509</v>
      </c>
      <c r="L61" s="49">
        <v>656</v>
      </c>
      <c r="M61" s="49">
        <v>4.06</v>
      </c>
      <c r="N61" s="49">
        <v>190</v>
      </c>
      <c r="O61" s="14">
        <f t="shared" si="3"/>
        <v>4.6372592924317075</v>
      </c>
      <c r="P61" s="161">
        <f t="shared" si="4"/>
        <v>0.14285714285714285</v>
      </c>
      <c r="Q61" s="64"/>
      <c r="R61" s="56"/>
      <c r="S61" s="21"/>
      <c r="T61" s="22"/>
      <c r="U61" s="22"/>
      <c r="V61" s="22"/>
      <c r="W61" s="82"/>
      <c r="X61" s="89"/>
      <c r="Y61" s="83"/>
      <c r="Z61" s="30" t="s">
        <v>347</v>
      </c>
      <c r="AA61" s="93">
        <v>656</v>
      </c>
      <c r="AB61" s="93">
        <v>4.06</v>
      </c>
      <c r="AC61" s="132"/>
      <c r="AD61" s="132"/>
      <c r="AE61" s="132"/>
      <c r="AF61" s="132"/>
      <c r="AG61" s="170">
        <v>0.2</v>
      </c>
      <c r="AI61" s="115"/>
      <c r="AJ61" s="116"/>
      <c r="AK61" s="117"/>
      <c r="AL61" s="7"/>
    </row>
    <row r="62" spans="1:38" ht="45" customHeight="1">
      <c r="A62" s="188"/>
      <c r="B62" s="189"/>
      <c r="C62" s="190"/>
      <c r="D62" s="126"/>
      <c r="E62" s="79" t="s">
        <v>366</v>
      </c>
      <c r="F62" s="30" t="s">
        <v>365</v>
      </c>
      <c r="G62" s="93">
        <v>553</v>
      </c>
      <c r="H62" s="94">
        <v>5.78</v>
      </c>
      <c r="I62" s="76"/>
      <c r="J62" s="45">
        <v>106688</v>
      </c>
      <c r="K62" s="11" t="s">
        <v>510</v>
      </c>
      <c r="L62" s="49">
        <v>553</v>
      </c>
      <c r="M62" s="49">
        <v>5.78</v>
      </c>
      <c r="N62" s="49">
        <v>498.96</v>
      </c>
      <c r="O62" s="14">
        <f t="shared" si="3"/>
        <v>8.554048442906575</v>
      </c>
      <c r="P62" s="161">
        <f t="shared" si="4"/>
        <v>0.14285714285714285</v>
      </c>
      <c r="Q62" s="64"/>
      <c r="R62" s="56"/>
      <c r="S62" s="21"/>
      <c r="T62" s="22"/>
      <c r="U62" s="22"/>
      <c r="V62" s="22"/>
      <c r="W62" s="82"/>
      <c r="X62" s="89"/>
      <c r="Y62" s="83"/>
      <c r="Z62" s="30" t="s">
        <v>365</v>
      </c>
      <c r="AA62" s="93">
        <v>553</v>
      </c>
      <c r="AB62" s="93">
        <v>5.78</v>
      </c>
      <c r="AC62" s="132"/>
      <c r="AD62" s="132"/>
      <c r="AE62" s="132"/>
      <c r="AF62" s="132"/>
      <c r="AG62" s="170">
        <v>0.2</v>
      </c>
      <c r="AI62" s="115"/>
      <c r="AJ62" s="116"/>
      <c r="AK62" s="117"/>
      <c r="AL62" s="7"/>
    </row>
    <row r="63" spans="1:38" ht="45" customHeight="1">
      <c r="A63" s="188"/>
      <c r="B63" s="189"/>
      <c r="C63" s="190"/>
      <c r="D63" s="126"/>
      <c r="E63" s="79" t="s">
        <v>367</v>
      </c>
      <c r="F63" s="30" t="s">
        <v>368</v>
      </c>
      <c r="G63" s="93">
        <v>628</v>
      </c>
      <c r="H63" s="94">
        <v>2.45</v>
      </c>
      <c r="I63" s="76"/>
      <c r="J63" s="45">
        <v>2165</v>
      </c>
      <c r="K63" s="11" t="s">
        <v>511</v>
      </c>
      <c r="L63" s="49">
        <v>369</v>
      </c>
      <c r="M63" s="49">
        <v>0.35</v>
      </c>
      <c r="N63" s="49">
        <v>88</v>
      </c>
      <c r="O63" s="14">
        <f t="shared" si="3"/>
        <v>24.914285714285718</v>
      </c>
      <c r="P63" s="161">
        <f t="shared" si="4"/>
        <v>0.14285714285714285</v>
      </c>
      <c r="Q63" s="64"/>
      <c r="R63" s="56"/>
      <c r="S63" s="21"/>
      <c r="T63" s="22"/>
      <c r="U63" s="22"/>
      <c r="V63" s="22"/>
      <c r="W63" s="82"/>
      <c r="X63" s="89"/>
      <c r="Y63" s="83"/>
      <c r="Z63" s="30" t="s">
        <v>368</v>
      </c>
      <c r="AA63" s="93">
        <v>628</v>
      </c>
      <c r="AB63" s="93">
        <v>2.45</v>
      </c>
      <c r="AC63" s="132"/>
      <c r="AD63" s="132"/>
      <c r="AE63" s="132"/>
      <c r="AF63" s="132"/>
      <c r="AG63" s="170">
        <v>0.2</v>
      </c>
      <c r="AI63" s="115"/>
      <c r="AJ63" s="116"/>
      <c r="AK63" s="117"/>
      <c r="AL63" s="7"/>
    </row>
    <row r="64" spans="1:38" ht="45" customHeight="1">
      <c r="A64" s="188"/>
      <c r="B64" s="189"/>
      <c r="C64" s="190"/>
      <c r="D64" s="126"/>
      <c r="E64" s="79" t="s">
        <v>369</v>
      </c>
      <c r="F64" s="30" t="s">
        <v>370</v>
      </c>
      <c r="G64" s="93">
        <v>654</v>
      </c>
      <c r="H64" s="94">
        <v>3.09</v>
      </c>
      <c r="I64" s="76"/>
      <c r="J64" s="45">
        <v>2174</v>
      </c>
      <c r="K64" s="11" t="s">
        <v>512</v>
      </c>
      <c r="L64" s="49">
        <v>628</v>
      </c>
      <c r="M64" s="49">
        <v>2.45</v>
      </c>
      <c r="N64" s="49">
        <v>230</v>
      </c>
      <c r="O64" s="14">
        <f t="shared" si="3"/>
        <v>9.302411873840446</v>
      </c>
      <c r="P64" s="161">
        <f t="shared" si="4"/>
        <v>0.14285714285714285</v>
      </c>
      <c r="Q64" s="64"/>
      <c r="R64" s="56"/>
      <c r="S64" s="21"/>
      <c r="T64" s="22"/>
      <c r="U64" s="22"/>
      <c r="V64" s="22"/>
      <c r="W64" s="82"/>
      <c r="X64" s="89"/>
      <c r="Y64" s="83"/>
      <c r="Z64" s="30" t="s">
        <v>370</v>
      </c>
      <c r="AA64" s="93">
        <v>654</v>
      </c>
      <c r="AB64" s="93">
        <v>3.09</v>
      </c>
      <c r="AC64" s="132"/>
      <c r="AD64" s="132"/>
      <c r="AE64" s="132"/>
      <c r="AF64" s="132"/>
      <c r="AG64" s="170">
        <v>0.2</v>
      </c>
      <c r="AI64" s="115"/>
      <c r="AJ64" s="116"/>
      <c r="AK64" s="117"/>
      <c r="AL64" s="7"/>
    </row>
    <row r="65" spans="1:38" ht="45" customHeight="1">
      <c r="A65" s="188"/>
      <c r="B65" s="189"/>
      <c r="C65" s="190"/>
      <c r="D65" s="126"/>
      <c r="E65" s="79"/>
      <c r="F65" s="30"/>
      <c r="G65" s="93"/>
      <c r="H65" s="94"/>
      <c r="I65" s="76"/>
      <c r="J65" s="45">
        <v>7707</v>
      </c>
      <c r="K65" s="11" t="s">
        <v>513</v>
      </c>
      <c r="L65" s="49">
        <v>562</v>
      </c>
      <c r="M65" s="49">
        <v>2.2</v>
      </c>
      <c r="N65" s="49">
        <v>290</v>
      </c>
      <c r="O65" s="14">
        <f t="shared" si="3"/>
        <v>13.061983471074381</v>
      </c>
      <c r="P65" s="161">
        <f t="shared" si="4"/>
        <v>0.14285714285714285</v>
      </c>
      <c r="Q65" s="64"/>
      <c r="R65" s="56"/>
      <c r="S65" s="21"/>
      <c r="T65" s="22"/>
      <c r="U65" s="22"/>
      <c r="V65" s="22"/>
      <c r="W65" s="82"/>
      <c r="X65" s="89"/>
      <c r="Y65" s="83"/>
      <c r="Z65" s="16"/>
      <c r="AA65" s="132"/>
      <c r="AB65" s="132"/>
      <c r="AC65" s="132"/>
      <c r="AD65" s="132"/>
      <c r="AE65" s="132"/>
      <c r="AF65" s="132"/>
      <c r="AG65" s="170"/>
      <c r="AI65" s="115"/>
      <c r="AJ65" s="116"/>
      <c r="AK65" s="117"/>
      <c r="AL65" s="7"/>
    </row>
    <row r="66" spans="1:38" ht="45" customHeight="1">
      <c r="A66" s="188"/>
      <c r="B66" s="189"/>
      <c r="C66" s="190"/>
      <c r="D66" s="126"/>
      <c r="E66" s="78"/>
      <c r="F66" s="30"/>
      <c r="G66" s="93"/>
      <c r="H66" s="94"/>
      <c r="I66" s="76"/>
      <c r="J66" s="45">
        <v>2237</v>
      </c>
      <c r="K66" s="11" t="s">
        <v>514</v>
      </c>
      <c r="L66" s="49">
        <v>654</v>
      </c>
      <c r="M66" s="49">
        <v>3.09</v>
      </c>
      <c r="N66" s="49">
        <v>670</v>
      </c>
      <c r="O66" s="14">
        <f t="shared" si="3"/>
        <v>21.485731097381585</v>
      </c>
      <c r="P66" s="161">
        <f t="shared" si="4"/>
        <v>0.14285714285714285</v>
      </c>
      <c r="Q66" s="64"/>
      <c r="R66" s="56"/>
      <c r="S66" s="21"/>
      <c r="T66" s="22"/>
      <c r="U66" s="22"/>
      <c r="V66" s="22"/>
      <c r="W66" s="82"/>
      <c r="X66" s="89"/>
      <c r="Y66" s="83"/>
      <c r="Z66" s="16"/>
      <c r="AA66" s="132"/>
      <c r="AB66" s="132"/>
      <c r="AC66" s="132"/>
      <c r="AD66" s="132"/>
      <c r="AE66" s="132"/>
      <c r="AF66" s="132"/>
      <c r="AG66" s="170"/>
      <c r="AI66" s="115"/>
      <c r="AJ66" s="116"/>
      <c r="AK66" s="117"/>
      <c r="AL66" s="7"/>
    </row>
    <row r="67" spans="1:38" ht="38.25">
      <c r="A67" s="102" t="s">
        <v>25</v>
      </c>
      <c r="B67" s="104" t="s">
        <v>792</v>
      </c>
      <c r="C67" s="103">
        <v>2555</v>
      </c>
      <c r="D67" s="126"/>
      <c r="E67" s="79" t="s">
        <v>124</v>
      </c>
      <c r="F67" s="32" t="s">
        <v>125</v>
      </c>
      <c r="G67" s="95">
        <v>173</v>
      </c>
      <c r="H67" s="96">
        <v>1.15</v>
      </c>
      <c r="I67" s="76"/>
      <c r="J67" s="65">
        <v>2925</v>
      </c>
      <c r="K67" s="11" t="s">
        <v>517</v>
      </c>
      <c r="L67" s="12">
        <v>173</v>
      </c>
      <c r="M67" s="13">
        <v>1.15</v>
      </c>
      <c r="N67" s="13">
        <v>412</v>
      </c>
      <c r="O67" s="14">
        <v>35.500395256917</v>
      </c>
      <c r="P67" s="161">
        <v>1</v>
      </c>
      <c r="Q67" s="64"/>
      <c r="R67" s="56">
        <v>8015</v>
      </c>
      <c r="S67" s="21" t="s">
        <v>897</v>
      </c>
      <c r="T67" s="22">
        <v>166</v>
      </c>
      <c r="U67" s="22">
        <v>2</v>
      </c>
      <c r="V67" s="22">
        <v>589</v>
      </c>
      <c r="W67" s="82">
        <f>(V67/660)/(U67/65.4)</f>
        <v>29.182272727272732</v>
      </c>
      <c r="X67" s="89"/>
      <c r="Y67" s="85" t="s">
        <v>518</v>
      </c>
      <c r="Z67" s="20" t="s">
        <v>125</v>
      </c>
      <c r="AA67" s="43">
        <v>173</v>
      </c>
      <c r="AB67" s="43">
        <v>1.15</v>
      </c>
      <c r="AC67" s="143">
        <v>573</v>
      </c>
      <c r="AD67" s="143">
        <v>626</v>
      </c>
      <c r="AE67" s="138"/>
      <c r="AF67" s="132">
        <f>(AC67/660)/(AB67/65.4)</f>
        <v>49.37312252964428</v>
      </c>
      <c r="AG67" s="170">
        <v>1</v>
      </c>
      <c r="AI67" s="117" t="s">
        <v>1003</v>
      </c>
      <c r="AJ67" s="119" t="s">
        <v>898</v>
      </c>
      <c r="AK67" s="117" t="s">
        <v>958</v>
      </c>
      <c r="AL67" s="7" t="s">
        <v>959</v>
      </c>
    </row>
    <row r="68" spans="1:38" ht="45" customHeight="1">
      <c r="A68" s="188" t="s">
        <v>26</v>
      </c>
      <c r="B68" s="189" t="s">
        <v>793</v>
      </c>
      <c r="C68" s="190">
        <v>2556</v>
      </c>
      <c r="D68" s="126"/>
      <c r="E68" s="79"/>
      <c r="F68" s="32" t="s">
        <v>899</v>
      </c>
      <c r="G68" s="95">
        <f>AVERAGE(G69:G70)</f>
        <v>576</v>
      </c>
      <c r="H68" s="96">
        <f>AVERAGE(H69:H70)</f>
        <v>3.29</v>
      </c>
      <c r="I68" s="76"/>
      <c r="J68" s="65"/>
      <c r="K68" s="46" t="s">
        <v>26</v>
      </c>
      <c r="L68" s="12">
        <v>576</v>
      </c>
      <c r="M68" s="13">
        <v>3.29</v>
      </c>
      <c r="N68" s="13">
        <v>536</v>
      </c>
      <c r="O68" s="14">
        <v>16.14368610113291</v>
      </c>
      <c r="P68" s="161">
        <v>1</v>
      </c>
      <c r="Q68" s="64"/>
      <c r="R68" s="56"/>
      <c r="S68" s="21" t="s">
        <v>308</v>
      </c>
      <c r="T68" s="22">
        <v>567</v>
      </c>
      <c r="U68" s="22">
        <v>3.3</v>
      </c>
      <c r="V68" s="22">
        <v>1760</v>
      </c>
      <c r="W68" s="82">
        <f>(V68/660)/(U68/65.4)</f>
        <v>52.84848484848485</v>
      </c>
      <c r="X68" s="89"/>
      <c r="Y68" s="84" t="s">
        <v>521</v>
      </c>
      <c r="Z68" s="19" t="s">
        <v>26</v>
      </c>
      <c r="AA68" s="141">
        <v>576</v>
      </c>
      <c r="AB68" s="141">
        <v>3.29</v>
      </c>
      <c r="AC68" s="134">
        <v>1314</v>
      </c>
      <c r="AD68" s="134">
        <v>1405</v>
      </c>
      <c r="AE68" s="132"/>
      <c r="AF68" s="132">
        <f>(AC68/660)/(AB68/65.4)</f>
        <v>39.576126001657926</v>
      </c>
      <c r="AG68" s="170">
        <v>1</v>
      </c>
      <c r="AI68" s="117" t="s">
        <v>1004</v>
      </c>
      <c r="AJ68" s="119" t="s">
        <v>900</v>
      </c>
      <c r="AK68" s="117"/>
      <c r="AL68" s="7" t="s">
        <v>960</v>
      </c>
    </row>
    <row r="69" spans="1:38" ht="45" customHeight="1">
      <c r="A69" s="188"/>
      <c r="B69" s="189"/>
      <c r="C69" s="190"/>
      <c r="D69" s="126"/>
      <c r="E69" s="79" t="s">
        <v>126</v>
      </c>
      <c r="F69" s="32" t="s">
        <v>127</v>
      </c>
      <c r="G69" s="95">
        <v>567</v>
      </c>
      <c r="H69" s="96">
        <v>3.27</v>
      </c>
      <c r="I69" s="76"/>
      <c r="J69" s="46">
        <v>2196</v>
      </c>
      <c r="K69" s="11" t="s">
        <v>519</v>
      </c>
      <c r="L69" s="11">
        <v>567</v>
      </c>
      <c r="M69" s="11">
        <v>3.27</v>
      </c>
      <c r="N69" s="11">
        <v>624</v>
      </c>
      <c r="O69" s="14">
        <f>(N69/660)/(M69/65.4)</f>
        <v>18.90909090909091</v>
      </c>
      <c r="P69" s="161">
        <v>0.5</v>
      </c>
      <c r="Q69" s="64"/>
      <c r="R69" s="56"/>
      <c r="S69" s="21"/>
      <c r="T69" s="22"/>
      <c r="U69" s="22"/>
      <c r="V69" s="22"/>
      <c r="W69" s="82"/>
      <c r="X69" s="89"/>
      <c r="Y69" s="84"/>
      <c r="Z69" s="32" t="s">
        <v>127</v>
      </c>
      <c r="AA69" s="95">
        <v>567</v>
      </c>
      <c r="AB69" s="95">
        <v>3.27</v>
      </c>
      <c r="AC69" s="132"/>
      <c r="AD69" s="134"/>
      <c r="AE69" s="132"/>
      <c r="AF69" s="132"/>
      <c r="AG69" s="170">
        <v>0.5</v>
      </c>
      <c r="AI69" s="117"/>
      <c r="AJ69" s="116"/>
      <c r="AK69" s="117"/>
      <c r="AL69" s="7"/>
    </row>
    <row r="70" spans="1:38" ht="45" customHeight="1">
      <c r="A70" s="188"/>
      <c r="B70" s="189"/>
      <c r="C70" s="190"/>
      <c r="D70" s="126"/>
      <c r="E70" s="79" t="s">
        <v>128</v>
      </c>
      <c r="F70" s="32" t="s">
        <v>129</v>
      </c>
      <c r="G70" s="95">
        <v>585</v>
      </c>
      <c r="H70" s="96">
        <v>3.31</v>
      </c>
      <c r="I70" s="76"/>
      <c r="J70" s="46">
        <v>2198</v>
      </c>
      <c r="K70" s="11" t="s">
        <v>520</v>
      </c>
      <c r="L70" s="11">
        <v>585</v>
      </c>
      <c r="M70" s="11">
        <v>3.31</v>
      </c>
      <c r="N70" s="11">
        <v>448</v>
      </c>
      <c r="O70" s="14">
        <f>(N70/660)/(M70/65.4)</f>
        <v>13.411700082394947</v>
      </c>
      <c r="P70" s="161">
        <v>0.5</v>
      </c>
      <c r="Q70" s="64"/>
      <c r="R70" s="56"/>
      <c r="S70" s="21"/>
      <c r="T70" s="22"/>
      <c r="U70" s="22"/>
      <c r="V70" s="22"/>
      <c r="W70" s="82"/>
      <c r="X70" s="89"/>
      <c r="Y70" s="83"/>
      <c r="Z70" s="32" t="s">
        <v>129</v>
      </c>
      <c r="AA70" s="95">
        <v>585</v>
      </c>
      <c r="AB70" s="95">
        <v>3.31</v>
      </c>
      <c r="AC70" s="132"/>
      <c r="AD70" s="132"/>
      <c r="AE70" s="132"/>
      <c r="AF70" s="132"/>
      <c r="AG70" s="170">
        <v>0.5</v>
      </c>
      <c r="AI70" s="115"/>
      <c r="AJ70" s="116"/>
      <c r="AK70" s="117"/>
      <c r="AL70" s="7"/>
    </row>
    <row r="71" spans="1:38" ht="63.75">
      <c r="A71" s="102" t="s">
        <v>27</v>
      </c>
      <c r="B71" s="105" t="s">
        <v>794</v>
      </c>
      <c r="C71" s="103">
        <v>2557</v>
      </c>
      <c r="D71" s="126"/>
      <c r="E71" s="79" t="s">
        <v>130</v>
      </c>
      <c r="F71" s="32" t="s">
        <v>131</v>
      </c>
      <c r="G71" s="95">
        <v>584</v>
      </c>
      <c r="H71" s="96">
        <v>5</v>
      </c>
      <c r="I71" s="76"/>
      <c r="J71" s="65">
        <v>2227</v>
      </c>
      <c r="K71" s="11" t="s">
        <v>522</v>
      </c>
      <c r="L71" s="12">
        <v>584</v>
      </c>
      <c r="M71" s="13">
        <v>5</v>
      </c>
      <c r="N71" s="13">
        <v>1608</v>
      </c>
      <c r="O71" s="14">
        <v>31.867636363636368</v>
      </c>
      <c r="P71" s="161">
        <v>1</v>
      </c>
      <c r="Q71" s="64"/>
      <c r="R71" s="56" t="s">
        <v>905</v>
      </c>
      <c r="S71" s="21" t="s">
        <v>295</v>
      </c>
      <c r="T71" s="22">
        <v>588</v>
      </c>
      <c r="U71" s="22">
        <v>10.3</v>
      </c>
      <c r="V71" s="22">
        <v>5160</v>
      </c>
      <c r="W71" s="82">
        <f aca="true" t="shared" si="5" ref="W71:W78">(V71/660)/(U71/65.4)</f>
        <v>49.64165931156223</v>
      </c>
      <c r="X71" s="89"/>
      <c r="Y71" s="50" t="s">
        <v>371</v>
      </c>
      <c r="Z71" s="20" t="s">
        <v>131</v>
      </c>
      <c r="AA71" s="43">
        <v>584</v>
      </c>
      <c r="AB71" s="43">
        <v>5</v>
      </c>
      <c r="AC71" s="135">
        <v>2052</v>
      </c>
      <c r="AD71" s="134">
        <v>2200</v>
      </c>
      <c r="AE71" s="132"/>
      <c r="AF71" s="132">
        <f>(AC71/660)/(AB71/65.4)</f>
        <v>40.666909090909094</v>
      </c>
      <c r="AG71" s="170">
        <v>1</v>
      </c>
      <c r="AI71" s="115" t="s">
        <v>1005</v>
      </c>
      <c r="AJ71" s="116" t="s">
        <v>901</v>
      </c>
      <c r="AK71" s="117"/>
      <c r="AL71" s="7"/>
    </row>
    <row r="72" spans="1:38" ht="45" customHeight="1">
      <c r="A72" s="102" t="s">
        <v>28</v>
      </c>
      <c r="B72" s="104" t="s">
        <v>795</v>
      </c>
      <c r="C72" s="103">
        <v>2560</v>
      </c>
      <c r="D72" s="126"/>
      <c r="E72" s="79" t="s">
        <v>132</v>
      </c>
      <c r="F72" s="32" t="s">
        <v>133</v>
      </c>
      <c r="G72" s="95">
        <v>354</v>
      </c>
      <c r="H72" s="96">
        <v>1.1</v>
      </c>
      <c r="I72" s="76"/>
      <c r="J72" s="65">
        <v>2168</v>
      </c>
      <c r="K72" s="11" t="s">
        <v>523</v>
      </c>
      <c r="L72" s="12">
        <v>354</v>
      </c>
      <c r="M72" s="13">
        <v>1.1</v>
      </c>
      <c r="N72" s="13">
        <v>620.0000000000001</v>
      </c>
      <c r="O72" s="14">
        <v>55.8512396694215</v>
      </c>
      <c r="P72" s="161">
        <v>1</v>
      </c>
      <c r="Q72" s="64"/>
      <c r="R72" s="56">
        <v>789</v>
      </c>
      <c r="S72" s="21" t="s">
        <v>307</v>
      </c>
      <c r="T72" s="22">
        <v>354</v>
      </c>
      <c r="U72" s="22">
        <v>1.1</v>
      </c>
      <c r="V72" s="22">
        <v>324</v>
      </c>
      <c r="W72" s="82">
        <f t="shared" si="5"/>
        <v>29.186776859504135</v>
      </c>
      <c r="X72" s="89"/>
      <c r="Y72" s="83" t="s">
        <v>372</v>
      </c>
      <c r="Z72" s="20" t="s">
        <v>133</v>
      </c>
      <c r="AA72" s="43">
        <v>354</v>
      </c>
      <c r="AB72" s="43">
        <v>1.1</v>
      </c>
      <c r="AC72" s="134">
        <v>620.1</v>
      </c>
      <c r="AD72" s="134">
        <v>1170</v>
      </c>
      <c r="AE72" s="132"/>
      <c r="AF72" s="132">
        <f>(AC72/660)/(AB72/65.4)</f>
        <v>55.8602479338843</v>
      </c>
      <c r="AG72" s="170">
        <v>1</v>
      </c>
      <c r="AI72" s="115" t="s">
        <v>1004</v>
      </c>
      <c r="AJ72" s="116" t="s">
        <v>902</v>
      </c>
      <c r="AK72" s="117"/>
      <c r="AL72" s="7"/>
    </row>
    <row r="73" spans="1:38" ht="38.25">
      <c r="A73" s="102" t="s">
        <v>29</v>
      </c>
      <c r="B73" s="105" t="s">
        <v>796</v>
      </c>
      <c r="C73" s="103">
        <v>2561</v>
      </c>
      <c r="D73" s="126"/>
      <c r="E73" s="79" t="s">
        <v>134</v>
      </c>
      <c r="F73" s="32" t="s">
        <v>135</v>
      </c>
      <c r="G73" s="95">
        <v>573</v>
      </c>
      <c r="H73" s="96">
        <v>7.75</v>
      </c>
      <c r="I73" s="76"/>
      <c r="J73" s="65">
        <v>2221</v>
      </c>
      <c r="K73" s="11" t="s">
        <v>525</v>
      </c>
      <c r="L73" s="12">
        <v>573</v>
      </c>
      <c r="M73" s="13">
        <v>7.75</v>
      </c>
      <c r="N73" s="13">
        <v>1630</v>
      </c>
      <c r="O73" s="14">
        <v>20.841055718475076</v>
      </c>
      <c r="P73" s="161">
        <v>1</v>
      </c>
      <c r="Q73" s="64"/>
      <c r="R73" s="56">
        <v>7220</v>
      </c>
      <c r="S73" s="21" t="s">
        <v>310</v>
      </c>
      <c r="T73" s="22">
        <v>573</v>
      </c>
      <c r="U73" s="22">
        <v>7.8</v>
      </c>
      <c r="V73" s="22">
        <v>4710</v>
      </c>
      <c r="W73" s="55">
        <f t="shared" si="5"/>
        <v>59.83566433566434</v>
      </c>
      <c r="X73" s="89"/>
      <c r="Y73" s="84" t="s">
        <v>524</v>
      </c>
      <c r="Z73" s="20" t="s">
        <v>135</v>
      </c>
      <c r="AA73" s="43">
        <v>573</v>
      </c>
      <c r="AB73" s="43">
        <v>7.75</v>
      </c>
      <c r="AC73" s="134">
        <v>1372</v>
      </c>
      <c r="AD73" s="134">
        <v>1440</v>
      </c>
      <c r="AE73" s="132"/>
      <c r="AF73" s="132">
        <f>(AC73/660)/(AB73/65.4)</f>
        <v>17.542287390029326</v>
      </c>
      <c r="AG73" s="170">
        <v>1</v>
      </c>
      <c r="AI73" s="115" t="s">
        <v>1004</v>
      </c>
      <c r="AJ73" s="116" t="s">
        <v>903</v>
      </c>
      <c r="AK73" s="117"/>
      <c r="AL73" s="7" t="s">
        <v>961</v>
      </c>
    </row>
    <row r="74" spans="1:38" ht="45" customHeight="1">
      <c r="A74" s="102" t="s">
        <v>30</v>
      </c>
      <c r="B74" s="105" t="s">
        <v>797</v>
      </c>
      <c r="C74" s="103">
        <v>2563</v>
      </c>
      <c r="D74" s="126"/>
      <c r="E74" s="79" t="s">
        <v>136</v>
      </c>
      <c r="F74" s="32" t="s">
        <v>137</v>
      </c>
      <c r="G74" s="95">
        <v>115</v>
      </c>
      <c r="H74" s="96">
        <v>0.22</v>
      </c>
      <c r="I74" s="76"/>
      <c r="J74" s="65">
        <v>593</v>
      </c>
      <c r="K74" s="46" t="s">
        <v>288</v>
      </c>
      <c r="L74" s="12">
        <v>115</v>
      </c>
      <c r="M74" s="13">
        <v>0.22</v>
      </c>
      <c r="N74" s="13">
        <v>3</v>
      </c>
      <c r="O74" s="14">
        <v>1.3512396694214877</v>
      </c>
      <c r="P74" s="161">
        <v>1</v>
      </c>
      <c r="Q74" s="64"/>
      <c r="R74" s="56">
        <v>1406</v>
      </c>
      <c r="S74" s="21" t="s">
        <v>309</v>
      </c>
      <c r="T74" s="22">
        <v>115</v>
      </c>
      <c r="U74" s="22">
        <v>0.2</v>
      </c>
      <c r="V74" s="22">
        <v>0</v>
      </c>
      <c r="W74" s="82">
        <f t="shared" si="5"/>
        <v>0</v>
      </c>
      <c r="X74" s="89"/>
      <c r="Y74" s="85" t="s">
        <v>373</v>
      </c>
      <c r="Z74" s="20" t="s">
        <v>137</v>
      </c>
      <c r="AA74" s="43">
        <v>115</v>
      </c>
      <c r="AB74" s="43">
        <v>0.22</v>
      </c>
      <c r="AC74" s="138">
        <v>0</v>
      </c>
      <c r="AD74" s="138"/>
      <c r="AE74" s="138"/>
      <c r="AF74" s="138"/>
      <c r="AG74" s="171">
        <v>1</v>
      </c>
      <c r="AI74" s="115" t="s">
        <v>1004</v>
      </c>
      <c r="AJ74" s="1" t="s">
        <v>904</v>
      </c>
      <c r="AK74" s="117"/>
      <c r="AL74" s="7"/>
    </row>
    <row r="75" spans="1:38" ht="45" customHeight="1">
      <c r="A75" s="102" t="s">
        <v>95</v>
      </c>
      <c r="B75" s="102" t="s">
        <v>798</v>
      </c>
      <c r="C75" s="100">
        <v>9997</v>
      </c>
      <c r="D75" s="130"/>
      <c r="E75" s="78"/>
      <c r="F75" s="30"/>
      <c r="G75" s="93"/>
      <c r="H75" s="94"/>
      <c r="I75" s="64"/>
      <c r="J75" s="72" t="s">
        <v>0</v>
      </c>
      <c r="K75" s="58" t="s">
        <v>329</v>
      </c>
      <c r="L75" s="57">
        <v>203</v>
      </c>
      <c r="M75" s="24">
        <v>0.1</v>
      </c>
      <c r="N75" s="24">
        <v>8</v>
      </c>
      <c r="O75" s="55">
        <v>7.927272727272727</v>
      </c>
      <c r="P75" s="162">
        <v>1</v>
      </c>
      <c r="Q75" s="64"/>
      <c r="R75" s="56" t="s">
        <v>906</v>
      </c>
      <c r="S75" s="21" t="s">
        <v>329</v>
      </c>
      <c r="T75" s="22">
        <v>203</v>
      </c>
      <c r="U75" s="22">
        <v>0.1</v>
      </c>
      <c r="V75" s="22">
        <v>8</v>
      </c>
      <c r="W75" s="82">
        <f t="shared" si="5"/>
        <v>7.927272727272727</v>
      </c>
      <c r="X75" s="89"/>
      <c r="Y75" s="84" t="s">
        <v>0</v>
      </c>
      <c r="Z75" s="17" t="s">
        <v>329</v>
      </c>
      <c r="AA75" s="144">
        <v>203</v>
      </c>
      <c r="AB75" s="144">
        <v>0.1</v>
      </c>
      <c r="AC75" s="144">
        <v>8</v>
      </c>
      <c r="AD75" s="132"/>
      <c r="AE75" s="132"/>
      <c r="AF75" s="132">
        <f aca="true" t="shared" si="6" ref="AF75:AF80">(AC75/660)/(AB75/65.4)</f>
        <v>7.927272727272727</v>
      </c>
      <c r="AG75" s="170">
        <v>1</v>
      </c>
      <c r="AI75" s="1" t="s">
        <v>1006</v>
      </c>
      <c r="AJ75" s="1" t="s">
        <v>1007</v>
      </c>
      <c r="AK75" s="117"/>
      <c r="AL75" s="7"/>
    </row>
    <row r="76" spans="1:38" ht="45" customHeight="1">
      <c r="A76" s="102" t="s">
        <v>4</v>
      </c>
      <c r="B76" s="102" t="s">
        <v>798</v>
      </c>
      <c r="C76" s="100">
        <v>9998</v>
      </c>
      <c r="D76" s="130"/>
      <c r="E76" s="79" t="s">
        <v>463</v>
      </c>
      <c r="F76" s="32" t="s">
        <v>212</v>
      </c>
      <c r="G76" s="95">
        <v>506</v>
      </c>
      <c r="H76" s="96">
        <v>6</v>
      </c>
      <c r="I76" s="76"/>
      <c r="J76" s="69" t="s">
        <v>0</v>
      </c>
      <c r="K76" s="58" t="s">
        <v>4</v>
      </c>
      <c r="L76" s="57">
        <v>506</v>
      </c>
      <c r="M76" s="24">
        <v>6</v>
      </c>
      <c r="N76" s="24">
        <v>2128</v>
      </c>
      <c r="O76" s="55">
        <v>35.14424242424243</v>
      </c>
      <c r="P76" s="162">
        <v>1</v>
      </c>
      <c r="Q76" s="64"/>
      <c r="R76" s="109" t="s">
        <v>907</v>
      </c>
      <c r="S76" s="110" t="s">
        <v>330</v>
      </c>
      <c r="T76" s="111">
        <v>506</v>
      </c>
      <c r="U76" s="111">
        <v>6</v>
      </c>
      <c r="V76" s="22">
        <v>2128</v>
      </c>
      <c r="W76" s="82">
        <f t="shared" si="5"/>
        <v>35.14424242424243</v>
      </c>
      <c r="X76" s="89"/>
      <c r="Y76" s="86" t="s">
        <v>526</v>
      </c>
      <c r="Z76" s="20" t="s">
        <v>212</v>
      </c>
      <c r="AA76" s="43">
        <v>506</v>
      </c>
      <c r="AB76" s="43">
        <v>6</v>
      </c>
      <c r="AC76" s="144">
        <v>2128</v>
      </c>
      <c r="AD76" s="132"/>
      <c r="AE76" s="132"/>
      <c r="AF76" s="132">
        <f t="shared" si="6"/>
        <v>35.14424242424243</v>
      </c>
      <c r="AG76" s="170">
        <v>1</v>
      </c>
      <c r="AI76" s="1" t="s">
        <v>1008</v>
      </c>
      <c r="AJ76" s="1" t="s">
        <v>1009</v>
      </c>
      <c r="AK76" s="117"/>
      <c r="AL76" s="7"/>
    </row>
    <row r="77" spans="1:38" ht="45" customHeight="1">
      <c r="A77" s="102" t="s">
        <v>96</v>
      </c>
      <c r="B77" s="102" t="s">
        <v>798</v>
      </c>
      <c r="C77" s="100">
        <v>9999</v>
      </c>
      <c r="D77" s="130"/>
      <c r="E77" s="80" t="s">
        <v>464</v>
      </c>
      <c r="F77" s="10" t="s">
        <v>348</v>
      </c>
      <c r="G77" s="91">
        <v>508</v>
      </c>
      <c r="H77" s="92">
        <v>6.08</v>
      </c>
      <c r="I77" s="76"/>
      <c r="J77" s="65" t="s">
        <v>706</v>
      </c>
      <c r="K77" s="46" t="s">
        <v>290</v>
      </c>
      <c r="L77" s="12">
        <v>580</v>
      </c>
      <c r="M77" s="13">
        <v>6.5</v>
      </c>
      <c r="N77" s="24">
        <v>1844.67</v>
      </c>
      <c r="O77" s="55">
        <v>28.121542657342662</v>
      </c>
      <c r="P77" s="161">
        <v>1</v>
      </c>
      <c r="Q77" s="64"/>
      <c r="R77" s="56" t="s">
        <v>908</v>
      </c>
      <c r="S77" s="21" t="s">
        <v>331</v>
      </c>
      <c r="T77" s="22">
        <v>541</v>
      </c>
      <c r="U77" s="22">
        <v>7.5</v>
      </c>
      <c r="V77" s="22">
        <v>2128</v>
      </c>
      <c r="W77" s="82">
        <f t="shared" si="5"/>
        <v>28.11539393939394</v>
      </c>
      <c r="X77" s="89"/>
      <c r="Y77" s="85" t="s">
        <v>527</v>
      </c>
      <c r="Z77" s="19" t="s">
        <v>349</v>
      </c>
      <c r="AA77" s="43">
        <v>508</v>
      </c>
      <c r="AB77" s="43">
        <v>6.08</v>
      </c>
      <c r="AC77" s="144">
        <v>2128</v>
      </c>
      <c r="AD77" s="132"/>
      <c r="AE77" s="132"/>
      <c r="AF77" s="132">
        <f t="shared" si="6"/>
        <v>34.68181818181818</v>
      </c>
      <c r="AG77" s="170">
        <v>1</v>
      </c>
      <c r="AI77" s="115" t="s">
        <v>1010</v>
      </c>
      <c r="AJ77" s="1" t="s">
        <v>1009</v>
      </c>
      <c r="AK77" s="117"/>
      <c r="AL77" s="7"/>
    </row>
    <row r="78" spans="1:38" ht="70.5" customHeight="1">
      <c r="A78" s="188" t="s">
        <v>31</v>
      </c>
      <c r="B78" s="189" t="s">
        <v>799</v>
      </c>
      <c r="C78" s="190">
        <v>2570</v>
      </c>
      <c r="D78" s="126"/>
      <c r="E78" s="79"/>
      <c r="F78" s="30" t="s">
        <v>528</v>
      </c>
      <c r="G78" s="95">
        <f>AVERAGE(G79:G80)</f>
        <v>529.5</v>
      </c>
      <c r="H78" s="96">
        <f>AVERAGE(H79:H80)</f>
        <v>6.12</v>
      </c>
      <c r="I78" s="76"/>
      <c r="J78" s="65"/>
      <c r="K78" s="46" t="s">
        <v>528</v>
      </c>
      <c r="L78" s="12">
        <v>528.3333333333335</v>
      </c>
      <c r="M78" s="13">
        <v>6.413333333333335</v>
      </c>
      <c r="N78" s="13">
        <v>1871.666666666667</v>
      </c>
      <c r="O78" s="14">
        <v>28.91868266868267</v>
      </c>
      <c r="P78" s="161">
        <v>1</v>
      </c>
      <c r="Q78" s="64"/>
      <c r="R78" s="56"/>
      <c r="S78" s="21" t="s">
        <v>528</v>
      </c>
      <c r="T78" s="22">
        <v>530.3976666666666</v>
      </c>
      <c r="U78" s="22">
        <v>7.594333333333334</v>
      </c>
      <c r="V78" s="22">
        <v>2128</v>
      </c>
      <c r="W78" s="82">
        <f t="shared" si="5"/>
        <v>27.76615738209909</v>
      </c>
      <c r="X78" s="89"/>
      <c r="Y78" s="85" t="s">
        <v>392</v>
      </c>
      <c r="Z78" s="19" t="s">
        <v>528</v>
      </c>
      <c r="AA78" s="141">
        <v>529.5</v>
      </c>
      <c r="AB78" s="141">
        <v>6.12</v>
      </c>
      <c r="AC78" s="137">
        <f>AVERAGE(2159,1728)</f>
        <v>1943.5</v>
      </c>
      <c r="AD78" s="138"/>
      <c r="AE78" s="138"/>
      <c r="AF78" s="132">
        <f t="shared" si="6"/>
        <v>31.467840166369584</v>
      </c>
      <c r="AG78" s="170">
        <v>1</v>
      </c>
      <c r="AI78" s="117" t="s">
        <v>1011</v>
      </c>
      <c r="AJ78" s="7" t="s">
        <v>1012</v>
      </c>
      <c r="AK78" s="117"/>
      <c r="AL78" s="7"/>
    </row>
    <row r="79" spans="1:38" ht="45" customHeight="1">
      <c r="A79" s="188"/>
      <c r="B79" s="189"/>
      <c r="C79" s="190"/>
      <c r="D79" s="126"/>
      <c r="E79" s="79" t="s">
        <v>389</v>
      </c>
      <c r="F79" s="30" t="s">
        <v>388</v>
      </c>
      <c r="G79" s="95">
        <v>525</v>
      </c>
      <c r="H79" s="96">
        <v>7.9</v>
      </c>
      <c r="I79" s="76"/>
      <c r="J79" s="52">
        <v>2216</v>
      </c>
      <c r="K79" s="11" t="s">
        <v>529</v>
      </c>
      <c r="L79" s="49">
        <v>525</v>
      </c>
      <c r="M79" s="49">
        <v>7.9</v>
      </c>
      <c r="N79" s="49">
        <v>2159</v>
      </c>
      <c r="O79" s="14">
        <f>(N79/660)/(M79/65.4)</f>
        <v>27.08066743383199</v>
      </c>
      <c r="P79" s="161">
        <f>1/3</f>
        <v>0.3333333333333333</v>
      </c>
      <c r="Q79" s="64"/>
      <c r="R79" s="56"/>
      <c r="S79" s="21"/>
      <c r="T79" s="22"/>
      <c r="U79" s="22"/>
      <c r="V79" s="22"/>
      <c r="W79" s="82"/>
      <c r="X79" s="89"/>
      <c r="Y79" s="85"/>
      <c r="Z79" s="30" t="s">
        <v>388</v>
      </c>
      <c r="AA79" s="95">
        <v>525</v>
      </c>
      <c r="AB79" s="95">
        <v>7.9</v>
      </c>
      <c r="AC79" s="139">
        <v>2159</v>
      </c>
      <c r="AD79" s="140">
        <f>(AC79/660)/(AB79/65.4)</f>
        <v>27.08066743383199</v>
      </c>
      <c r="AE79" s="138"/>
      <c r="AF79" s="132">
        <f t="shared" si="6"/>
        <v>27.08066743383199</v>
      </c>
      <c r="AG79" s="170">
        <v>0.5</v>
      </c>
      <c r="AI79" s="115"/>
      <c r="AJ79" s="1"/>
      <c r="AK79" s="117"/>
      <c r="AL79" s="7"/>
    </row>
    <row r="80" spans="1:38" ht="45" customHeight="1">
      <c r="A80" s="188"/>
      <c r="B80" s="189"/>
      <c r="C80" s="190"/>
      <c r="D80" s="126"/>
      <c r="E80" s="79" t="s">
        <v>390</v>
      </c>
      <c r="F80" s="30" t="s">
        <v>391</v>
      </c>
      <c r="G80" s="95">
        <v>534</v>
      </c>
      <c r="H80" s="96">
        <v>4.34</v>
      </c>
      <c r="I80" s="76"/>
      <c r="J80" s="52">
        <v>17665</v>
      </c>
      <c r="K80" s="11" t="s">
        <v>530</v>
      </c>
      <c r="L80" s="49">
        <v>534</v>
      </c>
      <c r="M80" s="49">
        <v>4.34</v>
      </c>
      <c r="N80" s="49">
        <v>1728</v>
      </c>
      <c r="O80" s="14">
        <f>(N80/660)/(M80/65.4)</f>
        <v>39.453707582739845</v>
      </c>
      <c r="P80" s="161">
        <f>1/3</f>
        <v>0.3333333333333333</v>
      </c>
      <c r="Q80" s="64"/>
      <c r="R80" s="56"/>
      <c r="S80" s="21"/>
      <c r="T80" s="22"/>
      <c r="U80" s="22"/>
      <c r="V80" s="22"/>
      <c r="W80" s="82"/>
      <c r="X80" s="89"/>
      <c r="Y80" s="85"/>
      <c r="Z80" s="30" t="s">
        <v>391</v>
      </c>
      <c r="AA80" s="95">
        <v>534</v>
      </c>
      <c r="AB80" s="95">
        <v>4.34</v>
      </c>
      <c r="AC80" s="139">
        <v>1728</v>
      </c>
      <c r="AD80" s="140">
        <f>(AC80/660)/(AB80/65.4)</f>
        <v>39.453707582739845</v>
      </c>
      <c r="AE80" s="138"/>
      <c r="AF80" s="132">
        <f t="shared" si="6"/>
        <v>39.453707582739845</v>
      </c>
      <c r="AG80" s="170">
        <v>0.5</v>
      </c>
      <c r="AI80" s="115"/>
      <c r="AJ80" s="1"/>
      <c r="AK80" s="117"/>
      <c r="AL80" s="7"/>
    </row>
    <row r="81" spans="1:38" ht="45" customHeight="1">
      <c r="A81" s="188"/>
      <c r="B81" s="189"/>
      <c r="C81" s="190"/>
      <c r="D81" s="126"/>
      <c r="E81" s="79"/>
      <c r="F81" s="30"/>
      <c r="G81" s="95"/>
      <c r="H81" s="96"/>
      <c r="I81" s="76"/>
      <c r="J81" s="52">
        <v>111498</v>
      </c>
      <c r="K81" s="11" t="s">
        <v>531</v>
      </c>
      <c r="L81" s="49">
        <v>526</v>
      </c>
      <c r="M81" s="49">
        <v>7</v>
      </c>
      <c r="N81" s="49">
        <v>1728</v>
      </c>
      <c r="O81" s="14">
        <f>(N81/660)/(M81/65.4)</f>
        <v>24.461298701298706</v>
      </c>
      <c r="P81" s="161">
        <f>1/3</f>
        <v>0.3333333333333333</v>
      </c>
      <c r="Q81" s="64"/>
      <c r="R81" s="56"/>
      <c r="S81" s="21"/>
      <c r="T81" s="22"/>
      <c r="U81" s="22"/>
      <c r="V81" s="22"/>
      <c r="W81" s="82"/>
      <c r="X81" s="89"/>
      <c r="Y81" s="85"/>
      <c r="Z81" s="19"/>
      <c r="AA81" s="138"/>
      <c r="AB81" s="138"/>
      <c r="AC81" s="138"/>
      <c r="AD81" s="138"/>
      <c r="AE81" s="138"/>
      <c r="AF81" s="138"/>
      <c r="AG81" s="171"/>
      <c r="AI81" s="115"/>
      <c r="AJ81" s="1"/>
      <c r="AK81" s="117"/>
      <c r="AL81" s="7"/>
    </row>
    <row r="82" spans="1:38" ht="45" customHeight="1">
      <c r="A82" s="102" t="s">
        <v>38</v>
      </c>
      <c r="B82" s="102" t="s">
        <v>800</v>
      </c>
      <c r="C82" s="103">
        <v>2577</v>
      </c>
      <c r="D82" s="126"/>
      <c r="E82" s="79" t="s">
        <v>148</v>
      </c>
      <c r="F82" s="32" t="s">
        <v>149</v>
      </c>
      <c r="G82" s="95">
        <v>884</v>
      </c>
      <c r="H82" s="96">
        <v>0</v>
      </c>
      <c r="I82" s="64"/>
      <c r="J82" s="66">
        <v>1170</v>
      </c>
      <c r="K82" s="49" t="s">
        <v>532</v>
      </c>
      <c r="L82" s="12">
        <v>884</v>
      </c>
      <c r="M82" s="13">
        <v>0</v>
      </c>
      <c r="N82" s="13">
        <v>0</v>
      </c>
      <c r="O82" s="14"/>
      <c r="P82" s="161">
        <v>1</v>
      </c>
      <c r="Q82" s="64"/>
      <c r="R82" s="56">
        <v>8034</v>
      </c>
      <c r="S82" s="21" t="s">
        <v>299</v>
      </c>
      <c r="T82" s="22">
        <v>862</v>
      </c>
      <c r="U82" s="22">
        <v>0</v>
      </c>
      <c r="V82" s="22">
        <v>0</v>
      </c>
      <c r="W82" s="82"/>
      <c r="X82" s="89"/>
      <c r="Y82" s="86" t="s">
        <v>378</v>
      </c>
      <c r="Z82" s="20" t="s">
        <v>149</v>
      </c>
      <c r="AA82" s="43">
        <v>884</v>
      </c>
      <c r="AB82" s="43">
        <v>0</v>
      </c>
      <c r="AC82" s="138">
        <v>0</v>
      </c>
      <c r="AD82" s="138"/>
      <c r="AE82" s="138"/>
      <c r="AF82" s="138"/>
      <c r="AG82" s="171">
        <v>1</v>
      </c>
      <c r="AI82" s="115" t="s">
        <v>1013</v>
      </c>
      <c r="AJ82" s="1" t="s">
        <v>458</v>
      </c>
      <c r="AK82" s="117"/>
      <c r="AL82" s="7"/>
    </row>
    <row r="83" spans="1:38" ht="45" customHeight="1">
      <c r="A83" s="102" t="s">
        <v>40</v>
      </c>
      <c r="B83" s="105" t="s">
        <v>801</v>
      </c>
      <c r="C83" s="103">
        <v>2579</v>
      </c>
      <c r="D83" s="126"/>
      <c r="E83" s="79" t="s">
        <v>152</v>
      </c>
      <c r="F83" s="32" t="s">
        <v>153</v>
      </c>
      <c r="G83" s="95">
        <v>884</v>
      </c>
      <c r="H83" s="96">
        <v>0</v>
      </c>
      <c r="I83" s="76"/>
      <c r="J83" s="65">
        <v>1175</v>
      </c>
      <c r="K83" s="49" t="s">
        <v>533</v>
      </c>
      <c r="L83" s="12">
        <v>884</v>
      </c>
      <c r="M83" s="13">
        <v>0.16</v>
      </c>
      <c r="N83" s="13">
        <v>0</v>
      </c>
      <c r="O83" s="14">
        <v>0</v>
      </c>
      <c r="P83" s="161">
        <v>1</v>
      </c>
      <c r="Q83" s="64"/>
      <c r="R83" s="56" t="s">
        <v>910</v>
      </c>
      <c r="S83" s="21" t="s">
        <v>534</v>
      </c>
      <c r="T83" s="22">
        <v>884</v>
      </c>
      <c r="U83" s="22">
        <v>0</v>
      </c>
      <c r="V83" s="22">
        <v>0</v>
      </c>
      <c r="W83" s="82"/>
      <c r="X83" s="89"/>
      <c r="Y83" s="86" t="s">
        <v>380</v>
      </c>
      <c r="Z83" s="20" t="s">
        <v>153</v>
      </c>
      <c r="AA83" s="43">
        <v>884</v>
      </c>
      <c r="AB83" s="43">
        <v>0</v>
      </c>
      <c r="AC83" s="138">
        <v>0</v>
      </c>
      <c r="AD83" s="138"/>
      <c r="AE83" s="138"/>
      <c r="AF83" s="138"/>
      <c r="AG83" s="171">
        <v>1</v>
      </c>
      <c r="AI83" s="115" t="s">
        <v>1013</v>
      </c>
      <c r="AJ83" s="1" t="s">
        <v>458</v>
      </c>
      <c r="AK83" s="117"/>
      <c r="AL83" s="7"/>
    </row>
    <row r="84" spans="1:38" ht="45" customHeight="1">
      <c r="A84" s="102" t="s">
        <v>32</v>
      </c>
      <c r="B84" s="105" t="s">
        <v>802</v>
      </c>
      <c r="C84" s="103">
        <v>2571</v>
      </c>
      <c r="D84" s="126"/>
      <c r="E84" s="79" t="s">
        <v>138</v>
      </c>
      <c r="F84" s="32" t="s">
        <v>139</v>
      </c>
      <c r="G84" s="95">
        <v>884</v>
      </c>
      <c r="H84" s="96">
        <v>0.01</v>
      </c>
      <c r="I84" s="76"/>
      <c r="J84" s="65">
        <v>1177</v>
      </c>
      <c r="K84" s="11" t="s">
        <v>535</v>
      </c>
      <c r="L84" s="12">
        <v>884</v>
      </c>
      <c r="M84" s="13">
        <v>0.01</v>
      </c>
      <c r="N84" s="13">
        <v>0</v>
      </c>
      <c r="O84" s="14">
        <v>0</v>
      </c>
      <c r="P84" s="161">
        <v>1</v>
      </c>
      <c r="Q84" s="64"/>
      <c r="R84" s="56">
        <v>2707</v>
      </c>
      <c r="S84" s="21" t="s">
        <v>298</v>
      </c>
      <c r="T84" s="22">
        <v>884</v>
      </c>
      <c r="U84" s="22">
        <v>0</v>
      </c>
      <c r="V84" s="22">
        <v>0</v>
      </c>
      <c r="W84" s="82"/>
      <c r="X84" s="89"/>
      <c r="Y84" s="86" t="s">
        <v>374</v>
      </c>
      <c r="Z84" s="20" t="s">
        <v>139</v>
      </c>
      <c r="AA84" s="43">
        <v>884</v>
      </c>
      <c r="AB84" s="43">
        <v>0.01</v>
      </c>
      <c r="AC84" s="138">
        <v>0</v>
      </c>
      <c r="AD84" s="138"/>
      <c r="AE84" s="138"/>
      <c r="AF84" s="138"/>
      <c r="AG84" s="171">
        <v>1</v>
      </c>
      <c r="AI84" s="115" t="s">
        <v>1013</v>
      </c>
      <c r="AJ84" s="1" t="s">
        <v>458</v>
      </c>
      <c r="AK84" s="117"/>
      <c r="AL84" s="7"/>
    </row>
    <row r="85" spans="1:38" ht="45" customHeight="1">
      <c r="A85" s="102" t="s">
        <v>39</v>
      </c>
      <c r="B85" s="105" t="s">
        <v>803</v>
      </c>
      <c r="C85" s="103">
        <v>2578</v>
      </c>
      <c r="D85" s="126"/>
      <c r="E85" s="79" t="s">
        <v>150</v>
      </c>
      <c r="F85" s="32" t="s">
        <v>151</v>
      </c>
      <c r="G85" s="95">
        <v>862</v>
      </c>
      <c r="H85" s="96">
        <v>0</v>
      </c>
      <c r="I85" s="76"/>
      <c r="J85" s="65">
        <v>1164</v>
      </c>
      <c r="K85" s="49" t="s">
        <v>536</v>
      </c>
      <c r="L85" s="12">
        <v>862.0000000000001</v>
      </c>
      <c r="M85" s="13">
        <v>0.13000000000000003</v>
      </c>
      <c r="N85" s="13">
        <v>0</v>
      </c>
      <c r="O85" s="14">
        <v>0</v>
      </c>
      <c r="P85" s="161">
        <v>1</v>
      </c>
      <c r="Q85" s="64"/>
      <c r="R85" s="56">
        <v>8033</v>
      </c>
      <c r="S85" s="21" t="s">
        <v>300</v>
      </c>
      <c r="T85" s="22">
        <v>862</v>
      </c>
      <c r="U85" s="22">
        <v>0</v>
      </c>
      <c r="V85" s="22">
        <v>0</v>
      </c>
      <c r="W85" s="82"/>
      <c r="X85" s="89"/>
      <c r="Y85" s="86" t="s">
        <v>379</v>
      </c>
      <c r="Z85" s="20" t="s">
        <v>151</v>
      </c>
      <c r="AA85" s="43">
        <v>862</v>
      </c>
      <c r="AB85" s="43">
        <v>0</v>
      </c>
      <c r="AC85" s="138">
        <v>0</v>
      </c>
      <c r="AD85" s="138"/>
      <c r="AE85" s="138"/>
      <c r="AF85" s="138"/>
      <c r="AG85" s="171">
        <v>1</v>
      </c>
      <c r="AI85" s="115" t="s">
        <v>1013</v>
      </c>
      <c r="AJ85" s="1" t="s">
        <v>458</v>
      </c>
      <c r="AK85" s="117"/>
      <c r="AL85" s="7"/>
    </row>
    <row r="86" spans="1:38" ht="45" customHeight="1">
      <c r="A86" s="102" t="s">
        <v>36</v>
      </c>
      <c r="B86" s="105" t="s">
        <v>804</v>
      </c>
      <c r="C86" s="103">
        <v>2575</v>
      </c>
      <c r="D86" s="126"/>
      <c r="E86" s="79" t="s">
        <v>146</v>
      </c>
      <c r="F86" s="32" t="s">
        <v>147</v>
      </c>
      <c r="G86" s="95">
        <v>884</v>
      </c>
      <c r="H86" s="96">
        <v>0</v>
      </c>
      <c r="I86" s="64"/>
      <c r="J86" s="66">
        <v>1166</v>
      </c>
      <c r="K86" s="49" t="s">
        <v>537</v>
      </c>
      <c r="L86" s="12">
        <v>884</v>
      </c>
      <c r="M86" s="13">
        <v>0</v>
      </c>
      <c r="N86" s="13">
        <v>0</v>
      </c>
      <c r="O86" s="14"/>
      <c r="P86" s="161">
        <v>1</v>
      </c>
      <c r="Q86" s="64"/>
      <c r="R86" s="56" t="s">
        <v>912</v>
      </c>
      <c r="S86" s="21" t="s">
        <v>911</v>
      </c>
      <c r="T86" s="22">
        <v>884</v>
      </c>
      <c r="U86" s="22">
        <v>0</v>
      </c>
      <c r="V86" s="22">
        <v>0</v>
      </c>
      <c r="W86" s="82"/>
      <c r="X86" s="89"/>
      <c r="Y86" s="86" t="s">
        <v>377</v>
      </c>
      <c r="Z86" s="20" t="s">
        <v>147</v>
      </c>
      <c r="AA86" s="43">
        <v>884</v>
      </c>
      <c r="AB86" s="43">
        <v>0</v>
      </c>
      <c r="AC86" s="138">
        <v>0</v>
      </c>
      <c r="AD86" s="138"/>
      <c r="AE86" s="138"/>
      <c r="AF86" s="138"/>
      <c r="AG86" s="171">
        <v>1</v>
      </c>
      <c r="AI86" s="115" t="s">
        <v>1013</v>
      </c>
      <c r="AJ86" s="1" t="s">
        <v>458</v>
      </c>
      <c r="AK86" s="117"/>
      <c r="AL86" s="7"/>
    </row>
    <row r="87" spans="1:38" ht="45" customHeight="1">
      <c r="A87" s="102" t="s">
        <v>33</v>
      </c>
      <c r="B87" s="105" t="s">
        <v>805</v>
      </c>
      <c r="C87" s="103">
        <v>2572</v>
      </c>
      <c r="D87" s="126"/>
      <c r="E87" s="79" t="s">
        <v>140</v>
      </c>
      <c r="F87" s="32" t="s">
        <v>141</v>
      </c>
      <c r="G87" s="95">
        <v>884</v>
      </c>
      <c r="H87" s="96">
        <v>0.01</v>
      </c>
      <c r="I87" s="76"/>
      <c r="J87" s="65">
        <v>1172</v>
      </c>
      <c r="K87" s="49" t="s">
        <v>538</v>
      </c>
      <c r="L87" s="12">
        <v>884</v>
      </c>
      <c r="M87" s="13">
        <v>0.01</v>
      </c>
      <c r="N87" s="13">
        <v>0</v>
      </c>
      <c r="O87" s="14">
        <v>0</v>
      </c>
      <c r="P87" s="161">
        <v>1</v>
      </c>
      <c r="Q87" s="64"/>
      <c r="R87" s="56">
        <v>8035</v>
      </c>
      <c r="S87" s="21" t="s">
        <v>296</v>
      </c>
      <c r="T87" s="22">
        <v>884</v>
      </c>
      <c r="U87" s="22">
        <v>0</v>
      </c>
      <c r="V87" s="22">
        <v>0</v>
      </c>
      <c r="W87" s="82"/>
      <c r="X87" s="89"/>
      <c r="Y87" s="86" t="s">
        <v>375</v>
      </c>
      <c r="Z87" s="20" t="s">
        <v>141</v>
      </c>
      <c r="AA87" s="43">
        <v>884</v>
      </c>
      <c r="AB87" s="43">
        <v>0.01</v>
      </c>
      <c r="AC87" s="138">
        <v>0</v>
      </c>
      <c r="AD87" s="138"/>
      <c r="AE87" s="138"/>
      <c r="AF87" s="138"/>
      <c r="AG87" s="171">
        <v>1</v>
      </c>
      <c r="AI87" s="115" t="s">
        <v>1013</v>
      </c>
      <c r="AJ87" s="1" t="s">
        <v>458</v>
      </c>
      <c r="AK87" s="117"/>
      <c r="AL87" s="7"/>
    </row>
    <row r="88" spans="1:38" ht="45" customHeight="1">
      <c r="A88" s="102" t="s">
        <v>43</v>
      </c>
      <c r="B88" s="105" t="s">
        <v>806</v>
      </c>
      <c r="C88" s="103">
        <v>2582</v>
      </c>
      <c r="D88" s="126"/>
      <c r="E88" s="79" t="s">
        <v>158</v>
      </c>
      <c r="F88" s="32" t="s">
        <v>159</v>
      </c>
      <c r="G88" s="95">
        <v>884</v>
      </c>
      <c r="H88" s="96">
        <v>0</v>
      </c>
      <c r="I88" s="76"/>
      <c r="J88" s="65">
        <v>1165</v>
      </c>
      <c r="K88" s="49" t="s">
        <v>539</v>
      </c>
      <c r="L88" s="12">
        <v>884</v>
      </c>
      <c r="M88" s="13">
        <v>0.16</v>
      </c>
      <c r="N88" s="13">
        <v>0</v>
      </c>
      <c r="O88" s="14">
        <v>0</v>
      </c>
      <c r="P88" s="161">
        <v>1</v>
      </c>
      <c r="Q88" s="64"/>
      <c r="R88" s="56" t="s">
        <v>913</v>
      </c>
      <c r="S88" s="21" t="s">
        <v>303</v>
      </c>
      <c r="T88" s="22">
        <v>884</v>
      </c>
      <c r="U88" s="22">
        <v>0</v>
      </c>
      <c r="V88" s="22">
        <v>0</v>
      </c>
      <c r="W88" s="82"/>
      <c r="X88" s="89"/>
      <c r="Y88" s="86" t="s">
        <v>383</v>
      </c>
      <c r="Z88" s="20" t="s">
        <v>159</v>
      </c>
      <c r="AA88" s="43">
        <v>884</v>
      </c>
      <c r="AB88" s="43">
        <v>0</v>
      </c>
      <c r="AC88" s="138">
        <v>0</v>
      </c>
      <c r="AD88" s="138"/>
      <c r="AE88" s="138"/>
      <c r="AF88" s="138"/>
      <c r="AG88" s="171">
        <v>1</v>
      </c>
      <c r="AI88" s="115" t="s">
        <v>1013</v>
      </c>
      <c r="AJ88" s="1" t="s">
        <v>458</v>
      </c>
      <c r="AK88" s="117"/>
      <c r="AL88" s="7"/>
    </row>
    <row r="89" spans="1:38" ht="45" customHeight="1">
      <c r="A89" s="102" t="s">
        <v>35</v>
      </c>
      <c r="B89" s="105" t="s">
        <v>807</v>
      </c>
      <c r="C89" s="103">
        <v>2574</v>
      </c>
      <c r="D89" s="126"/>
      <c r="E89" s="79" t="s">
        <v>144</v>
      </c>
      <c r="F89" s="32" t="s">
        <v>145</v>
      </c>
      <c r="G89" s="95">
        <v>884</v>
      </c>
      <c r="H89" s="96">
        <v>0</v>
      </c>
      <c r="I89" s="64"/>
      <c r="J89" s="66">
        <v>1163</v>
      </c>
      <c r="K89" s="11" t="s">
        <v>540</v>
      </c>
      <c r="L89" s="12">
        <v>884</v>
      </c>
      <c r="M89" s="13">
        <v>0</v>
      </c>
      <c r="N89" s="13">
        <v>0</v>
      </c>
      <c r="O89" s="14"/>
      <c r="P89" s="161">
        <v>1</v>
      </c>
      <c r="Q89" s="64"/>
      <c r="R89" s="56" t="s">
        <v>910</v>
      </c>
      <c r="S89" s="21" t="s">
        <v>297</v>
      </c>
      <c r="T89" s="22">
        <v>884</v>
      </c>
      <c r="U89" s="22">
        <v>0</v>
      </c>
      <c r="V89" s="22">
        <v>0</v>
      </c>
      <c r="W89" s="82"/>
      <c r="X89" s="89"/>
      <c r="Y89" s="86" t="s">
        <v>376</v>
      </c>
      <c r="Z89" s="20" t="s">
        <v>145</v>
      </c>
      <c r="AA89" s="43">
        <v>884</v>
      </c>
      <c r="AB89" s="43">
        <v>0</v>
      </c>
      <c r="AC89" s="138">
        <v>0</v>
      </c>
      <c r="AD89" s="138"/>
      <c r="AE89" s="138"/>
      <c r="AF89" s="138"/>
      <c r="AG89" s="171">
        <v>1</v>
      </c>
      <c r="AI89" s="115" t="s">
        <v>1013</v>
      </c>
      <c r="AJ89" s="1" t="s">
        <v>458</v>
      </c>
      <c r="AK89" s="117"/>
      <c r="AL89" s="7"/>
    </row>
    <row r="90" spans="1:38" ht="45" customHeight="1">
      <c r="A90" s="102" t="s">
        <v>42</v>
      </c>
      <c r="B90" s="105" t="s">
        <v>808</v>
      </c>
      <c r="C90" s="103">
        <v>2581</v>
      </c>
      <c r="D90" s="126"/>
      <c r="E90" s="79" t="s">
        <v>156</v>
      </c>
      <c r="F90" s="32" t="s">
        <v>157</v>
      </c>
      <c r="G90" s="95">
        <v>884</v>
      </c>
      <c r="H90" s="96">
        <v>0</v>
      </c>
      <c r="I90" s="64"/>
      <c r="J90" s="66">
        <v>106481</v>
      </c>
      <c r="K90" s="11" t="s">
        <v>541</v>
      </c>
      <c r="L90" s="12">
        <v>884</v>
      </c>
      <c r="M90" s="13">
        <v>0</v>
      </c>
      <c r="N90" s="13">
        <v>0</v>
      </c>
      <c r="O90" s="14"/>
      <c r="P90" s="161">
        <v>1</v>
      </c>
      <c r="Q90" s="64"/>
      <c r="R90" s="112" t="s">
        <v>914</v>
      </c>
      <c r="S90" s="36" t="s">
        <v>302</v>
      </c>
      <c r="T90" s="9">
        <v>884</v>
      </c>
      <c r="U90" s="9">
        <v>0</v>
      </c>
      <c r="V90" s="22">
        <v>0</v>
      </c>
      <c r="W90" s="82"/>
      <c r="X90" s="89"/>
      <c r="Y90" s="86" t="s">
        <v>382</v>
      </c>
      <c r="Z90" s="20" t="s">
        <v>157</v>
      </c>
      <c r="AA90" s="43">
        <v>884</v>
      </c>
      <c r="AB90" s="43">
        <v>0</v>
      </c>
      <c r="AC90" s="138">
        <v>0</v>
      </c>
      <c r="AD90" s="138"/>
      <c r="AE90" s="138"/>
      <c r="AF90" s="138"/>
      <c r="AG90" s="171">
        <v>1</v>
      </c>
      <c r="AI90" s="115" t="s">
        <v>1013</v>
      </c>
      <c r="AJ90" s="1" t="s">
        <v>458</v>
      </c>
      <c r="AK90" s="117"/>
      <c r="AL90" s="7"/>
    </row>
    <row r="91" spans="1:38" ht="45" customHeight="1">
      <c r="A91" s="102" t="s">
        <v>41</v>
      </c>
      <c r="B91" s="104" t="s">
        <v>809</v>
      </c>
      <c r="C91" s="103">
        <v>2580</v>
      </c>
      <c r="D91" s="126"/>
      <c r="E91" s="79" t="s">
        <v>154</v>
      </c>
      <c r="F91" s="32" t="s">
        <v>155</v>
      </c>
      <c r="G91" s="95">
        <v>884</v>
      </c>
      <c r="H91" s="96">
        <v>0</v>
      </c>
      <c r="I91" s="64"/>
      <c r="J91" s="66">
        <v>1169</v>
      </c>
      <c r="K91" s="11" t="s">
        <v>542</v>
      </c>
      <c r="L91" s="12">
        <v>884</v>
      </c>
      <c r="M91" s="13">
        <v>0</v>
      </c>
      <c r="N91" s="13">
        <v>0</v>
      </c>
      <c r="O91" s="14"/>
      <c r="P91" s="161">
        <v>1</v>
      </c>
      <c r="Q91" s="64"/>
      <c r="R91" s="56">
        <v>2702</v>
      </c>
      <c r="S91" s="21" t="s">
        <v>301</v>
      </c>
      <c r="T91" s="22">
        <v>884</v>
      </c>
      <c r="U91" s="22">
        <v>0.1</v>
      </c>
      <c r="V91" s="22">
        <v>0</v>
      </c>
      <c r="W91" s="82">
        <v>0</v>
      </c>
      <c r="X91" s="89"/>
      <c r="Y91" s="86" t="s">
        <v>381</v>
      </c>
      <c r="Z91" s="20" t="s">
        <v>155</v>
      </c>
      <c r="AA91" s="43">
        <v>884</v>
      </c>
      <c r="AB91" s="43">
        <v>0</v>
      </c>
      <c r="AC91" s="138">
        <v>0</v>
      </c>
      <c r="AD91" s="138"/>
      <c r="AE91" s="138"/>
      <c r="AF91" s="138"/>
      <c r="AG91" s="171">
        <v>1</v>
      </c>
      <c r="AI91" s="115" t="s">
        <v>1013</v>
      </c>
      <c r="AJ91" s="1" t="s">
        <v>458</v>
      </c>
      <c r="AK91" s="117"/>
      <c r="AL91" s="7"/>
    </row>
    <row r="92" spans="1:38" ht="45" customHeight="1">
      <c r="A92" s="102" t="s">
        <v>34</v>
      </c>
      <c r="B92" s="105" t="s">
        <v>810</v>
      </c>
      <c r="C92" s="103">
        <v>2573</v>
      </c>
      <c r="D92" s="126"/>
      <c r="E92" s="79" t="s">
        <v>142</v>
      </c>
      <c r="F92" s="32" t="s">
        <v>143</v>
      </c>
      <c r="G92" s="95">
        <v>884</v>
      </c>
      <c r="H92" s="96">
        <v>0</v>
      </c>
      <c r="I92" s="64"/>
      <c r="J92" s="66">
        <v>1179</v>
      </c>
      <c r="K92" s="11" t="s">
        <v>543</v>
      </c>
      <c r="L92" s="12">
        <v>884</v>
      </c>
      <c r="M92" s="13">
        <v>0</v>
      </c>
      <c r="N92" s="13">
        <v>0</v>
      </c>
      <c r="O92" s="14"/>
      <c r="P92" s="161">
        <v>1</v>
      </c>
      <c r="Q92" s="64"/>
      <c r="R92" s="112" t="s">
        <v>554</v>
      </c>
      <c r="S92" s="32" t="s">
        <v>544</v>
      </c>
      <c r="T92" s="31">
        <v>884</v>
      </c>
      <c r="U92" s="31">
        <v>0</v>
      </c>
      <c r="V92" s="22">
        <v>0</v>
      </c>
      <c r="W92" s="82">
        <v>0</v>
      </c>
      <c r="X92" s="89"/>
      <c r="Y92" s="86" t="s">
        <v>554</v>
      </c>
      <c r="Z92" s="20" t="s">
        <v>143</v>
      </c>
      <c r="AA92" s="43">
        <v>884</v>
      </c>
      <c r="AB92" s="43">
        <v>0</v>
      </c>
      <c r="AC92" s="138">
        <v>0</v>
      </c>
      <c r="AD92" s="138"/>
      <c r="AE92" s="138"/>
      <c r="AF92" s="138"/>
      <c r="AG92" s="171">
        <v>1</v>
      </c>
      <c r="AI92" s="115" t="s">
        <v>1013</v>
      </c>
      <c r="AJ92" s="1" t="s">
        <v>458</v>
      </c>
      <c r="AK92" s="117"/>
      <c r="AL92" s="7"/>
    </row>
    <row r="93" spans="1:38" ht="45" customHeight="1">
      <c r="A93" s="102" t="s">
        <v>37</v>
      </c>
      <c r="B93" s="105" t="s">
        <v>811</v>
      </c>
      <c r="C93" s="103">
        <v>2576</v>
      </c>
      <c r="D93" s="126"/>
      <c r="E93" s="80" t="s">
        <v>546</v>
      </c>
      <c r="F93" s="30" t="s">
        <v>547</v>
      </c>
      <c r="G93" s="91">
        <v>862</v>
      </c>
      <c r="H93" s="92">
        <v>0</v>
      </c>
      <c r="I93" s="64"/>
      <c r="J93" s="66">
        <v>1171</v>
      </c>
      <c r="K93" s="11" t="s">
        <v>545</v>
      </c>
      <c r="L93" s="12">
        <v>862.0000000000001</v>
      </c>
      <c r="M93" s="13">
        <v>0</v>
      </c>
      <c r="N93" s="13">
        <v>0</v>
      </c>
      <c r="O93" s="14"/>
      <c r="P93" s="161">
        <v>1</v>
      </c>
      <c r="Q93" s="64"/>
      <c r="R93" s="112" t="s">
        <v>548</v>
      </c>
      <c r="S93" s="30" t="s">
        <v>547</v>
      </c>
      <c r="T93" s="10">
        <v>862</v>
      </c>
      <c r="U93" s="10">
        <v>0</v>
      </c>
      <c r="V93" s="22">
        <v>0</v>
      </c>
      <c r="W93" s="82">
        <v>0</v>
      </c>
      <c r="X93" s="89"/>
      <c r="Y93" s="83" t="s">
        <v>548</v>
      </c>
      <c r="Z93" s="19" t="s">
        <v>547</v>
      </c>
      <c r="AA93" s="133">
        <v>884</v>
      </c>
      <c r="AB93" s="133">
        <v>0</v>
      </c>
      <c r="AC93" s="138">
        <v>0</v>
      </c>
      <c r="AD93" s="138"/>
      <c r="AE93" s="138"/>
      <c r="AF93" s="138"/>
      <c r="AG93" s="171">
        <v>1</v>
      </c>
      <c r="AI93" s="115" t="s">
        <v>1013</v>
      </c>
      <c r="AJ93" s="7" t="s">
        <v>909</v>
      </c>
      <c r="AK93" s="117"/>
      <c r="AL93" s="7"/>
    </row>
    <row r="94" spans="1:38" ht="91.5" customHeight="1">
      <c r="A94" s="188" t="s">
        <v>44</v>
      </c>
      <c r="B94" s="189" t="s">
        <v>812</v>
      </c>
      <c r="C94" s="190">
        <v>2586</v>
      </c>
      <c r="D94" s="126"/>
      <c r="E94" s="77"/>
      <c r="F94" s="10" t="s">
        <v>549</v>
      </c>
      <c r="G94" s="91">
        <v>884</v>
      </c>
      <c r="H94" s="92">
        <v>0</v>
      </c>
      <c r="I94" s="76"/>
      <c r="J94" s="65"/>
      <c r="K94" s="45" t="s">
        <v>528</v>
      </c>
      <c r="L94" s="12">
        <v>884</v>
      </c>
      <c r="M94" s="13">
        <v>0.06333333333333332</v>
      </c>
      <c r="N94" s="13">
        <v>0</v>
      </c>
      <c r="O94" s="14"/>
      <c r="P94" s="161">
        <v>1</v>
      </c>
      <c r="Q94" s="64"/>
      <c r="R94" s="56" t="s">
        <v>910</v>
      </c>
      <c r="S94" s="21" t="s">
        <v>304</v>
      </c>
      <c r="T94" s="22">
        <v>884</v>
      </c>
      <c r="U94" s="22">
        <v>0</v>
      </c>
      <c r="V94" s="22">
        <v>0</v>
      </c>
      <c r="W94" s="82">
        <v>0</v>
      </c>
      <c r="X94" s="89"/>
      <c r="Y94" s="85" t="s">
        <v>553</v>
      </c>
      <c r="Z94" s="17" t="s">
        <v>549</v>
      </c>
      <c r="AA94" s="43">
        <v>884</v>
      </c>
      <c r="AB94" s="43">
        <v>0</v>
      </c>
      <c r="AC94" s="138">
        <v>0</v>
      </c>
      <c r="AD94" s="138"/>
      <c r="AE94" s="138"/>
      <c r="AF94" s="138"/>
      <c r="AG94" s="171">
        <v>1</v>
      </c>
      <c r="AI94" s="115" t="s">
        <v>459</v>
      </c>
      <c r="AJ94" s="1" t="s">
        <v>458</v>
      </c>
      <c r="AK94" s="117"/>
      <c r="AL94" s="7"/>
    </row>
    <row r="95" spans="1:38" ht="45" customHeight="1">
      <c r="A95" s="188"/>
      <c r="B95" s="189"/>
      <c r="C95" s="190"/>
      <c r="D95" s="126"/>
      <c r="E95" s="79" t="s">
        <v>385</v>
      </c>
      <c r="F95" s="30" t="s">
        <v>384</v>
      </c>
      <c r="G95" s="93">
        <v>884</v>
      </c>
      <c r="H95" s="94">
        <v>0</v>
      </c>
      <c r="I95" s="76"/>
      <c r="J95" s="52">
        <v>1174</v>
      </c>
      <c r="K95" s="11" t="s">
        <v>550</v>
      </c>
      <c r="L95" s="49">
        <v>884</v>
      </c>
      <c r="M95" s="49">
        <v>0.19</v>
      </c>
      <c r="N95" s="49">
        <v>0</v>
      </c>
      <c r="O95" s="14"/>
      <c r="P95" s="161">
        <f>1/3</f>
        <v>0.3333333333333333</v>
      </c>
      <c r="Q95" s="64"/>
      <c r="R95" s="56"/>
      <c r="S95" s="21"/>
      <c r="T95" s="22"/>
      <c r="U95" s="22"/>
      <c r="V95" s="22"/>
      <c r="W95" s="82"/>
      <c r="X95" s="89"/>
      <c r="Y95" s="85"/>
      <c r="Z95" s="30" t="s">
        <v>384</v>
      </c>
      <c r="AA95" s="93">
        <v>884</v>
      </c>
      <c r="AB95" s="93">
        <v>0</v>
      </c>
      <c r="AC95" s="149">
        <v>0</v>
      </c>
      <c r="AD95" s="149"/>
      <c r="AE95" s="149"/>
      <c r="AF95" s="149"/>
      <c r="AG95" s="172">
        <v>0.5</v>
      </c>
      <c r="AI95" s="115"/>
      <c r="AJ95" s="1"/>
      <c r="AK95" s="117"/>
      <c r="AL95" s="7"/>
    </row>
    <row r="96" spans="1:38" ht="45" customHeight="1">
      <c r="A96" s="188"/>
      <c r="B96" s="189"/>
      <c r="C96" s="190"/>
      <c r="D96" s="126"/>
      <c r="E96" s="79" t="s">
        <v>386</v>
      </c>
      <c r="F96" s="30" t="s">
        <v>387</v>
      </c>
      <c r="G96" s="93">
        <v>884</v>
      </c>
      <c r="H96" s="94">
        <v>0</v>
      </c>
      <c r="I96" s="76"/>
      <c r="J96" s="52">
        <v>17546</v>
      </c>
      <c r="K96" s="11" t="s">
        <v>551</v>
      </c>
      <c r="L96" s="49">
        <v>884</v>
      </c>
      <c r="M96" s="49">
        <v>0</v>
      </c>
      <c r="N96" s="49">
        <v>0</v>
      </c>
      <c r="O96" s="14"/>
      <c r="P96" s="161">
        <f>1/3</f>
        <v>0.3333333333333333</v>
      </c>
      <c r="Q96" s="64"/>
      <c r="R96" s="56"/>
      <c r="S96" s="21"/>
      <c r="T96" s="22"/>
      <c r="U96" s="22"/>
      <c r="V96" s="22"/>
      <c r="W96" s="82"/>
      <c r="X96" s="89"/>
      <c r="Y96" s="85"/>
      <c r="Z96" s="30" t="s">
        <v>387</v>
      </c>
      <c r="AA96" s="93">
        <v>884</v>
      </c>
      <c r="AB96" s="93">
        <v>0</v>
      </c>
      <c r="AC96" s="149">
        <v>0</v>
      </c>
      <c r="AD96" s="149"/>
      <c r="AE96" s="149"/>
      <c r="AF96" s="149"/>
      <c r="AG96" s="172">
        <v>0.5</v>
      </c>
      <c r="AI96" s="115"/>
      <c r="AJ96" s="1"/>
      <c r="AK96" s="117"/>
      <c r="AL96" s="7"/>
    </row>
    <row r="97" spans="1:38" ht="45" customHeight="1">
      <c r="A97" s="188"/>
      <c r="B97" s="189"/>
      <c r="C97" s="190"/>
      <c r="D97" s="126"/>
      <c r="E97" s="79"/>
      <c r="F97" s="30"/>
      <c r="G97" s="93"/>
      <c r="H97" s="94"/>
      <c r="I97" s="76"/>
      <c r="J97" s="52">
        <v>111499</v>
      </c>
      <c r="K97" s="11" t="s">
        <v>552</v>
      </c>
      <c r="L97" s="49">
        <v>884</v>
      </c>
      <c r="M97" s="49">
        <v>0</v>
      </c>
      <c r="N97" s="49">
        <v>0</v>
      </c>
      <c r="O97" s="14"/>
      <c r="P97" s="161">
        <f>1/3</f>
        <v>0.3333333333333333</v>
      </c>
      <c r="Q97" s="64"/>
      <c r="R97" s="56"/>
      <c r="S97" s="21"/>
      <c r="T97" s="22"/>
      <c r="U97" s="22"/>
      <c r="V97" s="22"/>
      <c r="W97" s="82"/>
      <c r="X97" s="89"/>
      <c r="Y97" s="85"/>
      <c r="Z97" s="17"/>
      <c r="AA97" s="149"/>
      <c r="AB97" s="149"/>
      <c r="AC97" s="149"/>
      <c r="AD97" s="149"/>
      <c r="AE97" s="149"/>
      <c r="AF97" s="149"/>
      <c r="AG97" s="172"/>
      <c r="AI97" s="115"/>
      <c r="AJ97" s="1"/>
      <c r="AK97" s="117"/>
      <c r="AL97" s="7"/>
    </row>
    <row r="98" spans="1:38" ht="45" customHeight="1">
      <c r="A98" s="102" t="s">
        <v>45</v>
      </c>
      <c r="B98" s="104" t="s">
        <v>813</v>
      </c>
      <c r="C98" s="103">
        <v>2601</v>
      </c>
      <c r="D98" s="126"/>
      <c r="E98" s="79" t="s">
        <v>160</v>
      </c>
      <c r="F98" s="32" t="s">
        <v>161</v>
      </c>
      <c r="G98" s="95">
        <v>18</v>
      </c>
      <c r="H98" s="96">
        <v>0.14</v>
      </c>
      <c r="I98" s="76"/>
      <c r="J98" s="65">
        <v>3160</v>
      </c>
      <c r="K98" s="11" t="s">
        <v>555</v>
      </c>
      <c r="L98" s="12">
        <v>18</v>
      </c>
      <c r="M98" s="13">
        <v>0.14</v>
      </c>
      <c r="N98" s="13">
        <v>5.4</v>
      </c>
      <c r="O98" s="14">
        <v>3.8220779220779226</v>
      </c>
      <c r="P98" s="161">
        <v>1</v>
      </c>
      <c r="Q98" s="64"/>
      <c r="R98" s="56"/>
      <c r="S98" s="21" t="s">
        <v>305</v>
      </c>
      <c r="T98" s="22">
        <v>21</v>
      </c>
      <c r="U98" s="22">
        <v>0.1</v>
      </c>
      <c r="V98" s="22">
        <v>6</v>
      </c>
      <c r="W98" s="82">
        <f>(V98/660)/(U98/65.4)</f>
        <v>5.945454545454545</v>
      </c>
      <c r="X98" s="89"/>
      <c r="Y98" s="85" t="s">
        <v>97</v>
      </c>
      <c r="Z98" s="19" t="s">
        <v>265</v>
      </c>
      <c r="AA98" s="137">
        <v>18</v>
      </c>
      <c r="AB98" s="137">
        <v>0.14</v>
      </c>
      <c r="AC98" s="137">
        <v>5.4</v>
      </c>
      <c r="AD98" s="138"/>
      <c r="AE98" s="138"/>
      <c r="AF98" s="132">
        <f>(AC98/660)/(AB98/65.4)</f>
        <v>3.8220779220779226</v>
      </c>
      <c r="AG98" s="170">
        <v>1</v>
      </c>
      <c r="AI98" s="117" t="s">
        <v>1014</v>
      </c>
      <c r="AJ98" s="7" t="s">
        <v>1015</v>
      </c>
      <c r="AK98" s="117"/>
      <c r="AL98" s="7"/>
    </row>
    <row r="99" spans="1:38" ht="45" customHeight="1">
      <c r="A99" s="102" t="s">
        <v>46</v>
      </c>
      <c r="B99" s="105" t="s">
        <v>814</v>
      </c>
      <c r="C99" s="103">
        <v>2602</v>
      </c>
      <c r="D99" s="126"/>
      <c r="E99" s="79" t="s">
        <v>163</v>
      </c>
      <c r="F99" s="32" t="s">
        <v>162</v>
      </c>
      <c r="G99" s="95">
        <v>44</v>
      </c>
      <c r="H99" s="96">
        <v>0.21</v>
      </c>
      <c r="I99" s="76"/>
      <c r="J99" s="65">
        <v>3043</v>
      </c>
      <c r="K99" s="11" t="s">
        <v>556</v>
      </c>
      <c r="L99" s="49">
        <v>44</v>
      </c>
      <c r="M99" s="49">
        <v>0.21</v>
      </c>
      <c r="N99" s="49">
        <v>7.8</v>
      </c>
      <c r="O99" s="14">
        <v>4.488235294117647</v>
      </c>
      <c r="P99" s="161">
        <v>1</v>
      </c>
      <c r="Q99" s="64"/>
      <c r="R99" s="56"/>
      <c r="S99" s="21" t="s">
        <v>306</v>
      </c>
      <c r="T99" s="22">
        <v>44</v>
      </c>
      <c r="U99" s="22">
        <v>0.2</v>
      </c>
      <c r="V99" s="22">
        <v>0</v>
      </c>
      <c r="W99" s="82">
        <f>(V99/660)/(U99/65.4)</f>
        <v>0</v>
      </c>
      <c r="X99" s="89"/>
      <c r="Y99" s="85" t="s">
        <v>97</v>
      </c>
      <c r="Z99" s="19" t="s">
        <v>393</v>
      </c>
      <c r="AA99" s="137">
        <v>44</v>
      </c>
      <c r="AB99" s="137">
        <v>0.21</v>
      </c>
      <c r="AC99" s="137">
        <v>7.8</v>
      </c>
      <c r="AD99" s="138"/>
      <c r="AE99" s="138"/>
      <c r="AF99" s="132">
        <f>(AC99/660)/(AB99/65.4)</f>
        <v>3.6805194805194805</v>
      </c>
      <c r="AG99" s="170">
        <v>1</v>
      </c>
      <c r="AI99" s="117" t="s">
        <v>1014</v>
      </c>
      <c r="AJ99" s="7" t="s">
        <v>1015</v>
      </c>
      <c r="AK99" s="117"/>
      <c r="AL99" s="7"/>
    </row>
    <row r="100" spans="1:38" ht="45" customHeight="1">
      <c r="A100" s="188" t="s">
        <v>47</v>
      </c>
      <c r="B100" s="189" t="s">
        <v>815</v>
      </c>
      <c r="C100" s="190">
        <v>2605</v>
      </c>
      <c r="D100" s="126"/>
      <c r="E100" s="78"/>
      <c r="F100" s="30"/>
      <c r="G100" s="93"/>
      <c r="H100" s="94"/>
      <c r="I100" s="76"/>
      <c r="J100" s="65"/>
      <c r="K100" s="45" t="s">
        <v>579</v>
      </c>
      <c r="L100" s="12">
        <v>41.14035087719301</v>
      </c>
      <c r="M100" s="13">
        <v>0.4373684210526318</v>
      </c>
      <c r="N100" s="13">
        <v>41.97149122807019</v>
      </c>
      <c r="O100" s="14">
        <v>9.509130109761879</v>
      </c>
      <c r="P100" s="161">
        <v>1</v>
      </c>
      <c r="Q100" s="64"/>
      <c r="R100" s="56"/>
      <c r="S100" s="21" t="s">
        <v>579</v>
      </c>
      <c r="T100" s="22">
        <v>33.375</v>
      </c>
      <c r="U100" s="22">
        <v>0.36666666666666675</v>
      </c>
      <c r="V100" s="22">
        <v>20.5</v>
      </c>
      <c r="W100" s="82">
        <f>(V100/660)/(U100/65.4)</f>
        <v>5.540082644628098</v>
      </c>
      <c r="X100" s="89"/>
      <c r="Y100" s="85" t="s">
        <v>97</v>
      </c>
      <c r="Z100" s="17" t="s">
        <v>579</v>
      </c>
      <c r="AA100" s="137">
        <v>41.14035087719301</v>
      </c>
      <c r="AB100" s="137">
        <v>0.4373684210526318</v>
      </c>
      <c r="AC100" s="137">
        <v>41.97149122807019</v>
      </c>
      <c r="AD100" s="138"/>
      <c r="AE100" s="138"/>
      <c r="AF100" s="132">
        <f>(AC100/660)/(AB100/65.4)</f>
        <v>9.509130109761879</v>
      </c>
      <c r="AG100" s="170">
        <v>1</v>
      </c>
      <c r="AI100" s="117" t="s">
        <v>1016</v>
      </c>
      <c r="AJ100" s="7" t="s">
        <v>1015</v>
      </c>
      <c r="AK100" s="117"/>
      <c r="AL100" s="7"/>
    </row>
    <row r="101" spans="1:38" ht="45" customHeight="1">
      <c r="A101" s="188"/>
      <c r="B101" s="189"/>
      <c r="C101" s="190"/>
      <c r="D101" s="126"/>
      <c r="E101" s="78"/>
      <c r="F101" s="30"/>
      <c r="G101" s="93"/>
      <c r="H101" s="94"/>
      <c r="I101" s="76"/>
      <c r="J101" s="52">
        <v>7641</v>
      </c>
      <c r="K101" s="11" t="s">
        <v>557</v>
      </c>
      <c r="L101" s="49">
        <v>37</v>
      </c>
      <c r="M101" s="49">
        <v>0.22</v>
      </c>
      <c r="N101" s="49">
        <v>20</v>
      </c>
      <c r="O101" s="14">
        <f aca="true" t="shared" si="7" ref="O101:O125">(N101/660)/(M101/65.4)</f>
        <v>9.008264462809917</v>
      </c>
      <c r="P101" s="163">
        <v>0.017543859649122806</v>
      </c>
      <c r="Q101" s="64"/>
      <c r="R101" s="56"/>
      <c r="S101" s="21"/>
      <c r="T101" s="22"/>
      <c r="U101" s="22"/>
      <c r="V101" s="22"/>
      <c r="W101" s="82"/>
      <c r="X101" s="89"/>
      <c r="Y101" s="52">
        <v>7641</v>
      </c>
      <c r="Z101" s="11" t="s">
        <v>557</v>
      </c>
      <c r="AA101" s="139">
        <v>37</v>
      </c>
      <c r="AB101" s="139">
        <v>0.22</v>
      </c>
      <c r="AC101" s="139">
        <v>20</v>
      </c>
      <c r="AD101" s="140">
        <f aca="true" t="shared" si="8" ref="AD101:AD122">(AC101/660)/(AB101/65.4)</f>
        <v>9.008264462809917</v>
      </c>
      <c r="AE101" s="138"/>
      <c r="AF101" s="132"/>
      <c r="AG101" s="170">
        <v>0.01754386</v>
      </c>
      <c r="AI101" s="115"/>
      <c r="AJ101" s="1"/>
      <c r="AK101" s="117"/>
      <c r="AL101" s="7"/>
    </row>
    <row r="102" spans="1:38" ht="45" customHeight="1">
      <c r="A102" s="188"/>
      <c r="B102" s="189"/>
      <c r="C102" s="190"/>
      <c r="D102" s="126"/>
      <c r="E102" s="78"/>
      <c r="F102" s="30"/>
      <c r="G102" s="93"/>
      <c r="H102" s="94"/>
      <c r="I102" s="76"/>
      <c r="J102" s="52">
        <v>7449</v>
      </c>
      <c r="K102" s="11" t="s">
        <v>558</v>
      </c>
      <c r="L102" s="49">
        <v>15</v>
      </c>
      <c r="M102" s="49">
        <v>0.2</v>
      </c>
      <c r="N102" s="49">
        <v>2</v>
      </c>
      <c r="O102" s="14">
        <f t="shared" si="7"/>
        <v>0.9909090909090909</v>
      </c>
      <c r="P102" s="163">
        <v>0.05263157894736842</v>
      </c>
      <c r="Q102" s="64"/>
      <c r="R102" s="56"/>
      <c r="S102" s="21"/>
      <c r="T102" s="22"/>
      <c r="U102" s="22"/>
      <c r="V102" s="22"/>
      <c r="W102" s="82"/>
      <c r="X102" s="89"/>
      <c r="Y102" s="52">
        <v>7449</v>
      </c>
      <c r="Z102" s="11" t="s">
        <v>558</v>
      </c>
      <c r="AA102" s="139">
        <v>15</v>
      </c>
      <c r="AB102" s="139">
        <v>0.2</v>
      </c>
      <c r="AC102" s="139">
        <v>2</v>
      </c>
      <c r="AD102" s="140">
        <f t="shared" si="8"/>
        <v>0.9909090909090909</v>
      </c>
      <c r="AE102" s="138"/>
      <c r="AF102" s="132"/>
      <c r="AG102" s="170">
        <v>0.052631579</v>
      </c>
      <c r="AI102" s="115"/>
      <c r="AJ102" s="1"/>
      <c r="AK102" s="117"/>
      <c r="AL102" s="7"/>
    </row>
    <row r="103" spans="1:38" ht="45" customHeight="1">
      <c r="A103" s="188"/>
      <c r="B103" s="189"/>
      <c r="C103" s="190"/>
      <c r="D103" s="126"/>
      <c r="E103" s="78"/>
      <c r="F103" s="30"/>
      <c r="G103" s="93"/>
      <c r="H103" s="94"/>
      <c r="I103" s="76"/>
      <c r="J103" s="52">
        <v>2958</v>
      </c>
      <c r="K103" s="11" t="s">
        <v>559</v>
      </c>
      <c r="L103" s="49">
        <v>23</v>
      </c>
      <c r="M103" s="49">
        <v>0.2</v>
      </c>
      <c r="N103" s="49">
        <v>2.2</v>
      </c>
      <c r="O103" s="14">
        <f t="shared" si="7"/>
        <v>1.09</v>
      </c>
      <c r="P103" s="163">
        <v>0.05263157894736842</v>
      </c>
      <c r="Q103" s="64"/>
      <c r="R103" s="56"/>
      <c r="S103" s="21"/>
      <c r="T103" s="22"/>
      <c r="U103" s="22"/>
      <c r="V103" s="22"/>
      <c r="W103" s="82"/>
      <c r="X103" s="89"/>
      <c r="Y103" s="52">
        <v>2958</v>
      </c>
      <c r="Z103" s="11" t="s">
        <v>559</v>
      </c>
      <c r="AA103" s="139">
        <v>23</v>
      </c>
      <c r="AB103" s="139">
        <v>0.2</v>
      </c>
      <c r="AC103" s="139">
        <v>2.2</v>
      </c>
      <c r="AD103" s="140">
        <f t="shared" si="8"/>
        <v>1.09</v>
      </c>
      <c r="AE103" s="138"/>
      <c r="AF103" s="132"/>
      <c r="AG103" s="170">
        <v>0.052631579</v>
      </c>
      <c r="AI103" s="115"/>
      <c r="AJ103" s="1"/>
      <c r="AK103" s="117"/>
      <c r="AL103" s="7"/>
    </row>
    <row r="104" spans="1:38" ht="45" customHeight="1">
      <c r="A104" s="188"/>
      <c r="B104" s="189"/>
      <c r="C104" s="190"/>
      <c r="D104" s="126"/>
      <c r="E104" s="78"/>
      <c r="F104" s="30"/>
      <c r="G104" s="93"/>
      <c r="H104" s="94"/>
      <c r="I104" s="76"/>
      <c r="J104" s="52">
        <v>7457</v>
      </c>
      <c r="K104" s="11" t="s">
        <v>560</v>
      </c>
      <c r="L104" s="49">
        <v>35</v>
      </c>
      <c r="M104" s="49">
        <v>0.12</v>
      </c>
      <c r="N104" s="49">
        <v>69.2</v>
      </c>
      <c r="O104" s="14">
        <f t="shared" si="7"/>
        <v>57.142424242424255</v>
      </c>
      <c r="P104" s="163">
        <v>0.05263157894736842</v>
      </c>
      <c r="Q104" s="64"/>
      <c r="R104" s="56"/>
      <c r="S104" s="21"/>
      <c r="T104" s="22"/>
      <c r="U104" s="22"/>
      <c r="V104" s="22"/>
      <c r="W104" s="82"/>
      <c r="X104" s="89"/>
      <c r="Y104" s="52">
        <v>7457</v>
      </c>
      <c r="Z104" s="11" t="s">
        <v>560</v>
      </c>
      <c r="AA104" s="139">
        <v>35</v>
      </c>
      <c r="AB104" s="139">
        <v>0.12</v>
      </c>
      <c r="AC104" s="139">
        <v>69.2</v>
      </c>
      <c r="AD104" s="140">
        <f t="shared" si="8"/>
        <v>57.142424242424255</v>
      </c>
      <c r="AE104" s="138"/>
      <c r="AF104" s="132"/>
      <c r="AG104" s="170">
        <v>0.052631579</v>
      </c>
      <c r="AI104" s="115"/>
      <c r="AJ104" s="1"/>
      <c r="AK104" s="117"/>
      <c r="AL104" s="7"/>
    </row>
    <row r="105" spans="1:38" ht="45" customHeight="1">
      <c r="A105" s="188"/>
      <c r="B105" s="189"/>
      <c r="C105" s="190"/>
      <c r="D105" s="126"/>
      <c r="E105" s="78"/>
      <c r="F105" s="30"/>
      <c r="G105" s="93"/>
      <c r="H105" s="94"/>
      <c r="I105" s="76"/>
      <c r="J105" s="52">
        <v>3070</v>
      </c>
      <c r="K105" s="11" t="s">
        <v>561</v>
      </c>
      <c r="L105" s="49">
        <v>28</v>
      </c>
      <c r="M105" s="49">
        <v>0.12</v>
      </c>
      <c r="N105" s="49">
        <v>24.9</v>
      </c>
      <c r="O105" s="14">
        <f t="shared" si="7"/>
        <v>20.56136363636364</v>
      </c>
      <c r="P105" s="163">
        <v>0.05263157894736842</v>
      </c>
      <c r="Q105" s="64"/>
      <c r="R105" s="56"/>
      <c r="S105" s="21"/>
      <c r="T105" s="22"/>
      <c r="U105" s="22"/>
      <c r="V105" s="22"/>
      <c r="W105" s="82"/>
      <c r="X105" s="89"/>
      <c r="Y105" s="52">
        <v>3070</v>
      </c>
      <c r="Z105" s="11" t="s">
        <v>561</v>
      </c>
      <c r="AA105" s="139">
        <v>28</v>
      </c>
      <c r="AB105" s="139">
        <v>0.12</v>
      </c>
      <c r="AC105" s="139">
        <v>24.9</v>
      </c>
      <c r="AD105" s="140">
        <f t="shared" si="8"/>
        <v>20.56136363636364</v>
      </c>
      <c r="AE105" s="138"/>
      <c r="AF105" s="132"/>
      <c r="AG105" s="170">
        <v>0.052631579</v>
      </c>
      <c r="AI105" s="115"/>
      <c r="AJ105" s="1"/>
      <c r="AK105" s="117"/>
      <c r="AL105" s="7"/>
    </row>
    <row r="106" spans="1:38" ht="45" customHeight="1">
      <c r="A106" s="188"/>
      <c r="B106" s="189"/>
      <c r="C106" s="190"/>
      <c r="D106" s="126"/>
      <c r="E106" s="78"/>
      <c r="F106" s="30"/>
      <c r="G106" s="93"/>
      <c r="H106" s="94"/>
      <c r="I106" s="76"/>
      <c r="J106" s="52">
        <v>3108</v>
      </c>
      <c r="K106" s="11" t="s">
        <v>562</v>
      </c>
      <c r="L106" s="49">
        <v>34</v>
      </c>
      <c r="M106" s="49">
        <v>0.39</v>
      </c>
      <c r="N106" s="49">
        <v>35.21</v>
      </c>
      <c r="O106" s="14">
        <f t="shared" si="7"/>
        <v>8.946130536130537</v>
      </c>
      <c r="P106" s="163">
        <v>0.05263157894736842</v>
      </c>
      <c r="Q106" s="64"/>
      <c r="R106" s="56"/>
      <c r="S106" s="21"/>
      <c r="T106" s="22"/>
      <c r="U106" s="22"/>
      <c r="V106" s="22"/>
      <c r="W106" s="82"/>
      <c r="X106" s="89"/>
      <c r="Y106" s="52">
        <v>3108</v>
      </c>
      <c r="Z106" s="11" t="s">
        <v>562</v>
      </c>
      <c r="AA106" s="139">
        <v>34</v>
      </c>
      <c r="AB106" s="139">
        <v>0.39</v>
      </c>
      <c r="AC106" s="139">
        <v>35.21</v>
      </c>
      <c r="AD106" s="140">
        <f t="shared" si="8"/>
        <v>8.946130536130537</v>
      </c>
      <c r="AE106" s="138"/>
      <c r="AF106" s="132"/>
      <c r="AG106" s="170">
        <v>0.052631579</v>
      </c>
      <c r="AI106" s="115"/>
      <c r="AJ106" s="1"/>
      <c r="AK106" s="117"/>
      <c r="AL106" s="7"/>
    </row>
    <row r="107" spans="1:38" ht="45" customHeight="1">
      <c r="A107" s="188"/>
      <c r="B107" s="189"/>
      <c r="C107" s="190"/>
      <c r="D107" s="126"/>
      <c r="E107" s="78"/>
      <c r="F107" s="30"/>
      <c r="G107" s="93"/>
      <c r="H107" s="94"/>
      <c r="I107" s="76"/>
      <c r="J107" s="52">
        <v>12061</v>
      </c>
      <c r="K107" s="11" t="s">
        <v>563</v>
      </c>
      <c r="L107" s="49">
        <v>149</v>
      </c>
      <c r="M107" s="49">
        <v>1.16</v>
      </c>
      <c r="N107" s="49">
        <v>319.9</v>
      </c>
      <c r="O107" s="14">
        <f t="shared" si="7"/>
        <v>27.326880877742948</v>
      </c>
      <c r="P107" s="163">
        <v>0.05263157894736842</v>
      </c>
      <c r="Q107" s="64"/>
      <c r="R107" s="56"/>
      <c r="S107" s="21"/>
      <c r="T107" s="22"/>
      <c r="U107" s="22"/>
      <c r="V107" s="22"/>
      <c r="W107" s="82"/>
      <c r="X107" s="89"/>
      <c r="Y107" s="52">
        <v>12061</v>
      </c>
      <c r="Z107" s="11" t="s">
        <v>563</v>
      </c>
      <c r="AA107" s="139">
        <v>149</v>
      </c>
      <c r="AB107" s="139">
        <v>1.16</v>
      </c>
      <c r="AC107" s="139">
        <v>319.9</v>
      </c>
      <c r="AD107" s="140">
        <f t="shared" si="8"/>
        <v>27.326880877742948</v>
      </c>
      <c r="AE107" s="138"/>
      <c r="AF107" s="132"/>
      <c r="AG107" s="170">
        <v>0.052631579</v>
      </c>
      <c r="AI107" s="115"/>
      <c r="AJ107" s="1"/>
      <c r="AK107" s="117"/>
      <c r="AL107" s="7"/>
    </row>
    <row r="108" spans="1:38" ht="45" customHeight="1">
      <c r="A108" s="188"/>
      <c r="B108" s="189"/>
      <c r="C108" s="190"/>
      <c r="D108" s="126"/>
      <c r="E108" s="78"/>
      <c r="F108" s="30"/>
      <c r="G108" s="93"/>
      <c r="H108" s="94"/>
      <c r="I108" s="76"/>
      <c r="J108" s="52">
        <v>3018</v>
      </c>
      <c r="K108" s="11" t="s">
        <v>564</v>
      </c>
      <c r="L108" s="49">
        <v>31</v>
      </c>
      <c r="M108" s="49">
        <v>0.06</v>
      </c>
      <c r="N108" s="49">
        <v>22.46</v>
      </c>
      <c r="O108" s="14">
        <f t="shared" si="7"/>
        <v>37.09303030303031</v>
      </c>
      <c r="P108" s="163">
        <v>0.05263157894736842</v>
      </c>
      <c r="Q108" s="64"/>
      <c r="R108" s="56"/>
      <c r="S108" s="21"/>
      <c r="T108" s="22"/>
      <c r="U108" s="22"/>
      <c r="V108" s="22"/>
      <c r="W108" s="82"/>
      <c r="X108" s="89"/>
      <c r="Y108" s="52">
        <v>3018</v>
      </c>
      <c r="Z108" s="11" t="s">
        <v>564</v>
      </c>
      <c r="AA108" s="139">
        <v>31</v>
      </c>
      <c r="AB108" s="139">
        <v>0.06</v>
      </c>
      <c r="AC108" s="139">
        <v>22.46</v>
      </c>
      <c r="AD108" s="140">
        <f t="shared" si="8"/>
        <v>37.09303030303031</v>
      </c>
      <c r="AE108" s="138"/>
      <c r="AF108" s="132"/>
      <c r="AG108" s="170">
        <v>0.052631579</v>
      </c>
      <c r="AI108" s="115"/>
      <c r="AJ108" s="1"/>
      <c r="AK108" s="117"/>
      <c r="AL108" s="7"/>
    </row>
    <row r="109" spans="1:38" ht="45" customHeight="1">
      <c r="A109" s="188"/>
      <c r="B109" s="189"/>
      <c r="C109" s="190"/>
      <c r="D109" s="126"/>
      <c r="E109" s="78"/>
      <c r="F109" s="30"/>
      <c r="G109" s="93"/>
      <c r="H109" s="94"/>
      <c r="I109" s="76"/>
      <c r="J109" s="52">
        <v>2894</v>
      </c>
      <c r="K109" s="11" t="s">
        <v>565</v>
      </c>
      <c r="L109" s="49">
        <v>35</v>
      </c>
      <c r="M109" s="49">
        <v>0.25</v>
      </c>
      <c r="N109" s="49">
        <v>39</v>
      </c>
      <c r="O109" s="14">
        <f t="shared" si="7"/>
        <v>15.45818181818182</v>
      </c>
      <c r="P109" s="163">
        <v>0.05263157894736842</v>
      </c>
      <c r="Q109" s="64"/>
      <c r="R109" s="56"/>
      <c r="S109" s="21"/>
      <c r="T109" s="22"/>
      <c r="U109" s="22"/>
      <c r="V109" s="22"/>
      <c r="W109" s="82"/>
      <c r="X109" s="89"/>
      <c r="Y109" s="52">
        <v>2894</v>
      </c>
      <c r="Z109" s="11" t="s">
        <v>565</v>
      </c>
      <c r="AA109" s="139">
        <v>35</v>
      </c>
      <c r="AB109" s="139">
        <v>0.25</v>
      </c>
      <c r="AC109" s="139">
        <v>39</v>
      </c>
      <c r="AD109" s="140">
        <f t="shared" si="8"/>
        <v>15.45818181818182</v>
      </c>
      <c r="AE109" s="138"/>
      <c r="AF109" s="132"/>
      <c r="AG109" s="170">
        <v>0.052631579</v>
      </c>
      <c r="AI109" s="115"/>
      <c r="AJ109" s="1"/>
      <c r="AK109" s="117"/>
      <c r="AL109" s="7"/>
    </row>
    <row r="110" spans="1:38" ht="45" customHeight="1">
      <c r="A110" s="188"/>
      <c r="B110" s="189"/>
      <c r="C110" s="190"/>
      <c r="D110" s="126"/>
      <c r="E110" s="78"/>
      <c r="F110" s="30"/>
      <c r="G110" s="93"/>
      <c r="H110" s="94"/>
      <c r="I110" s="76"/>
      <c r="J110" s="52">
        <v>3057</v>
      </c>
      <c r="K110" s="11" t="s">
        <v>566</v>
      </c>
      <c r="L110" s="49">
        <v>84</v>
      </c>
      <c r="M110" s="49">
        <v>1.19</v>
      </c>
      <c r="N110" s="49">
        <v>80</v>
      </c>
      <c r="O110" s="14">
        <f t="shared" si="7"/>
        <v>6.66157372039725</v>
      </c>
      <c r="P110" s="163">
        <v>0.05263157894736842</v>
      </c>
      <c r="Q110" s="64"/>
      <c r="R110" s="56"/>
      <c r="S110" s="21"/>
      <c r="T110" s="22"/>
      <c r="U110" s="22"/>
      <c r="V110" s="22"/>
      <c r="W110" s="82"/>
      <c r="X110" s="89"/>
      <c r="Y110" s="52">
        <v>3057</v>
      </c>
      <c r="Z110" s="11" t="s">
        <v>566</v>
      </c>
      <c r="AA110" s="139">
        <v>84</v>
      </c>
      <c r="AB110" s="139">
        <v>1.19</v>
      </c>
      <c r="AC110" s="139">
        <v>80</v>
      </c>
      <c r="AD110" s="140">
        <f t="shared" si="8"/>
        <v>6.66157372039725</v>
      </c>
      <c r="AE110" s="138"/>
      <c r="AF110" s="132"/>
      <c r="AG110" s="170">
        <v>0.052631579</v>
      </c>
      <c r="AI110" s="115"/>
      <c r="AJ110" s="1"/>
      <c r="AK110" s="117"/>
      <c r="AL110" s="7"/>
    </row>
    <row r="111" spans="1:38" ht="45" customHeight="1">
      <c r="A111" s="188"/>
      <c r="B111" s="189"/>
      <c r="C111" s="190"/>
      <c r="D111" s="126"/>
      <c r="E111" s="78"/>
      <c r="F111" s="30"/>
      <c r="G111" s="93"/>
      <c r="H111" s="94"/>
      <c r="I111" s="76"/>
      <c r="J111" s="52">
        <v>2964</v>
      </c>
      <c r="K111" s="11" t="s">
        <v>567</v>
      </c>
      <c r="L111" s="49">
        <v>35</v>
      </c>
      <c r="M111" s="49">
        <v>0.2</v>
      </c>
      <c r="N111" s="49">
        <v>8.8</v>
      </c>
      <c r="O111" s="14">
        <f t="shared" si="7"/>
        <v>4.36</v>
      </c>
      <c r="P111" s="163">
        <v>0.05263157894736842</v>
      </c>
      <c r="Q111" s="64"/>
      <c r="R111" s="56"/>
      <c r="S111" s="21"/>
      <c r="T111" s="22"/>
      <c r="U111" s="22"/>
      <c r="V111" s="22"/>
      <c r="W111" s="82"/>
      <c r="X111" s="89"/>
      <c r="Y111" s="52">
        <v>2964</v>
      </c>
      <c r="Z111" s="11" t="s">
        <v>567</v>
      </c>
      <c r="AA111" s="139">
        <v>35</v>
      </c>
      <c r="AB111" s="139">
        <v>0.2</v>
      </c>
      <c r="AC111" s="139">
        <v>8.8</v>
      </c>
      <c r="AD111" s="140">
        <f t="shared" si="8"/>
        <v>4.36</v>
      </c>
      <c r="AE111" s="138"/>
      <c r="AF111" s="132"/>
      <c r="AG111" s="170">
        <v>0.052631579</v>
      </c>
      <c r="AI111" s="115"/>
      <c r="AJ111" s="1"/>
      <c r="AK111" s="117"/>
      <c r="AL111" s="7"/>
    </row>
    <row r="112" spans="1:38" ht="45" customHeight="1">
      <c r="A112" s="188"/>
      <c r="B112" s="189"/>
      <c r="C112" s="190"/>
      <c r="D112" s="126"/>
      <c r="E112" s="78"/>
      <c r="F112" s="30"/>
      <c r="G112" s="93"/>
      <c r="H112" s="94"/>
      <c r="I112" s="76"/>
      <c r="J112" s="52">
        <v>3039</v>
      </c>
      <c r="K112" s="11" t="s">
        <v>568</v>
      </c>
      <c r="L112" s="49">
        <v>22</v>
      </c>
      <c r="M112" s="49">
        <v>0.43</v>
      </c>
      <c r="N112" s="49">
        <v>6.54</v>
      </c>
      <c r="O112" s="14">
        <f t="shared" si="7"/>
        <v>1.5071035940803383</v>
      </c>
      <c r="P112" s="163">
        <v>0.05263157894736842</v>
      </c>
      <c r="Q112" s="64"/>
      <c r="R112" s="56"/>
      <c r="S112" s="21"/>
      <c r="T112" s="22"/>
      <c r="U112" s="22"/>
      <c r="V112" s="22"/>
      <c r="W112" s="82"/>
      <c r="X112" s="89"/>
      <c r="Y112" s="52">
        <v>3039</v>
      </c>
      <c r="Z112" s="11" t="s">
        <v>568</v>
      </c>
      <c r="AA112" s="139">
        <v>22</v>
      </c>
      <c r="AB112" s="139">
        <v>0.43</v>
      </c>
      <c r="AC112" s="139">
        <v>6.54</v>
      </c>
      <c r="AD112" s="140">
        <f t="shared" si="8"/>
        <v>1.5071035940803383</v>
      </c>
      <c r="AE112" s="138"/>
      <c r="AF112" s="132"/>
      <c r="AG112" s="170">
        <v>0.052631579</v>
      </c>
      <c r="AI112" s="115"/>
      <c r="AJ112" s="1"/>
      <c r="AK112" s="117"/>
      <c r="AL112" s="7"/>
    </row>
    <row r="113" spans="1:38" ht="45" customHeight="1">
      <c r="A113" s="188"/>
      <c r="B113" s="189"/>
      <c r="C113" s="190"/>
      <c r="D113" s="126"/>
      <c r="E113" s="78"/>
      <c r="F113" s="30"/>
      <c r="G113" s="93"/>
      <c r="H113" s="94"/>
      <c r="I113" s="76"/>
      <c r="J113" s="52">
        <v>7229</v>
      </c>
      <c r="K113" s="11" t="s">
        <v>569</v>
      </c>
      <c r="L113" s="49">
        <v>53</v>
      </c>
      <c r="M113" s="49">
        <v>0.4</v>
      </c>
      <c r="N113" s="49">
        <v>14</v>
      </c>
      <c r="O113" s="14">
        <f t="shared" si="7"/>
        <v>3.4681818181818183</v>
      </c>
      <c r="P113" s="163">
        <v>0.05263157894736842</v>
      </c>
      <c r="Q113" s="64"/>
      <c r="R113" s="56"/>
      <c r="S113" s="21"/>
      <c r="T113" s="22"/>
      <c r="U113" s="22"/>
      <c r="V113" s="22"/>
      <c r="W113" s="82"/>
      <c r="X113" s="89"/>
      <c r="Y113" s="52">
        <v>7229</v>
      </c>
      <c r="Z113" s="11" t="s">
        <v>569</v>
      </c>
      <c r="AA113" s="139">
        <v>53</v>
      </c>
      <c r="AB113" s="139">
        <v>0.4</v>
      </c>
      <c r="AC113" s="139">
        <v>14</v>
      </c>
      <c r="AD113" s="140">
        <f t="shared" si="8"/>
        <v>3.4681818181818183</v>
      </c>
      <c r="AE113" s="138"/>
      <c r="AF113" s="132"/>
      <c r="AG113" s="170">
        <v>0.052631579</v>
      </c>
      <c r="AI113" s="115"/>
      <c r="AJ113" s="1"/>
      <c r="AK113" s="117"/>
      <c r="AL113" s="7"/>
    </row>
    <row r="114" spans="1:38" ht="45" customHeight="1">
      <c r="A114" s="188"/>
      <c r="B114" s="189"/>
      <c r="C114" s="190"/>
      <c r="D114" s="126"/>
      <c r="E114" s="78"/>
      <c r="F114" s="30"/>
      <c r="G114" s="93"/>
      <c r="H114" s="94"/>
      <c r="I114" s="76"/>
      <c r="J114" s="52">
        <v>7420</v>
      </c>
      <c r="K114" s="11" t="s">
        <v>570</v>
      </c>
      <c r="L114" s="49">
        <v>96</v>
      </c>
      <c r="M114" s="49">
        <v>0.62</v>
      </c>
      <c r="N114" s="49">
        <v>43</v>
      </c>
      <c r="O114" s="14">
        <f t="shared" si="7"/>
        <v>6.8724340175953085</v>
      </c>
      <c r="P114" s="163">
        <v>0.05263157894736842</v>
      </c>
      <c r="Q114" s="64"/>
      <c r="R114" s="56"/>
      <c r="S114" s="21"/>
      <c r="T114" s="22"/>
      <c r="U114" s="22"/>
      <c r="V114" s="22"/>
      <c r="W114" s="82"/>
      <c r="X114" s="89"/>
      <c r="Y114" s="52">
        <v>7420</v>
      </c>
      <c r="Z114" s="11" t="s">
        <v>570</v>
      </c>
      <c r="AA114" s="139">
        <v>96</v>
      </c>
      <c r="AB114" s="139">
        <v>0.62</v>
      </c>
      <c r="AC114" s="139">
        <v>43</v>
      </c>
      <c r="AD114" s="140">
        <f t="shared" si="8"/>
        <v>6.8724340175953085</v>
      </c>
      <c r="AE114" s="138"/>
      <c r="AF114" s="132"/>
      <c r="AG114" s="170">
        <v>0.052631579</v>
      </c>
      <c r="AI114" s="115"/>
      <c r="AJ114" s="1"/>
      <c r="AK114" s="117"/>
      <c r="AL114" s="7"/>
    </row>
    <row r="115" spans="1:38" ht="45" customHeight="1">
      <c r="A115" s="188"/>
      <c r="B115" s="189"/>
      <c r="C115" s="190"/>
      <c r="D115" s="126"/>
      <c r="E115" s="78"/>
      <c r="F115" s="30"/>
      <c r="G115" s="93"/>
      <c r="H115" s="94"/>
      <c r="I115" s="76"/>
      <c r="J115" s="52">
        <v>3033</v>
      </c>
      <c r="K115" s="11" t="s">
        <v>571</v>
      </c>
      <c r="L115" s="49">
        <v>28</v>
      </c>
      <c r="M115" s="49">
        <v>0.87</v>
      </c>
      <c r="N115" s="49">
        <v>80</v>
      </c>
      <c r="O115" s="14">
        <f t="shared" si="7"/>
        <v>9.111807732497388</v>
      </c>
      <c r="P115" s="163">
        <v>0.05263157894736842</v>
      </c>
      <c r="Q115" s="64"/>
      <c r="R115" s="56"/>
      <c r="S115" s="21"/>
      <c r="T115" s="22"/>
      <c r="U115" s="22"/>
      <c r="V115" s="22"/>
      <c r="W115" s="82"/>
      <c r="X115" s="89"/>
      <c r="Y115" s="52">
        <v>3033</v>
      </c>
      <c r="Z115" s="11" t="s">
        <v>571</v>
      </c>
      <c r="AA115" s="139">
        <v>28</v>
      </c>
      <c r="AB115" s="139">
        <v>0.87</v>
      </c>
      <c r="AC115" s="139">
        <v>80</v>
      </c>
      <c r="AD115" s="140">
        <f t="shared" si="8"/>
        <v>9.111807732497388</v>
      </c>
      <c r="AE115" s="138"/>
      <c r="AF115" s="132"/>
      <c r="AG115" s="170">
        <v>0.052631579</v>
      </c>
      <c r="AI115" s="115"/>
      <c r="AJ115" s="1"/>
      <c r="AK115" s="117"/>
      <c r="AL115" s="7"/>
    </row>
    <row r="116" spans="1:38" ht="45" customHeight="1">
      <c r="A116" s="188"/>
      <c r="B116" s="189"/>
      <c r="C116" s="190"/>
      <c r="D116" s="126"/>
      <c r="E116" s="78"/>
      <c r="F116" s="30"/>
      <c r="G116" s="93"/>
      <c r="H116" s="94"/>
      <c r="I116" s="76"/>
      <c r="J116" s="52">
        <v>2874</v>
      </c>
      <c r="K116" s="11" t="s">
        <v>572</v>
      </c>
      <c r="L116" s="49">
        <v>22</v>
      </c>
      <c r="M116" s="49">
        <v>0.6</v>
      </c>
      <c r="N116" s="49">
        <v>20</v>
      </c>
      <c r="O116" s="14">
        <f t="shared" si="7"/>
        <v>3.3030303030303036</v>
      </c>
      <c r="P116" s="163">
        <v>0.05263157894736842</v>
      </c>
      <c r="Q116" s="64"/>
      <c r="R116" s="56"/>
      <c r="S116" s="21"/>
      <c r="T116" s="22"/>
      <c r="U116" s="22"/>
      <c r="V116" s="22"/>
      <c r="W116" s="82"/>
      <c r="X116" s="89"/>
      <c r="Y116" s="52">
        <v>2874</v>
      </c>
      <c r="Z116" s="11" t="s">
        <v>572</v>
      </c>
      <c r="AA116" s="139">
        <v>22</v>
      </c>
      <c r="AB116" s="139">
        <v>0.6</v>
      </c>
      <c r="AC116" s="139">
        <v>20</v>
      </c>
      <c r="AD116" s="140">
        <f t="shared" si="8"/>
        <v>3.3030303030303036</v>
      </c>
      <c r="AE116" s="138"/>
      <c r="AF116" s="132"/>
      <c r="AG116" s="170">
        <v>0.052631579</v>
      </c>
      <c r="AI116" s="115"/>
      <c r="AJ116" s="1"/>
      <c r="AK116" s="117"/>
      <c r="AL116" s="7"/>
    </row>
    <row r="117" spans="1:38" ht="45" customHeight="1">
      <c r="A117" s="188"/>
      <c r="B117" s="189"/>
      <c r="C117" s="190"/>
      <c r="D117" s="126"/>
      <c r="E117" s="78"/>
      <c r="F117" s="30"/>
      <c r="G117" s="93"/>
      <c r="H117" s="94"/>
      <c r="I117" s="76"/>
      <c r="J117" s="52">
        <v>3022</v>
      </c>
      <c r="K117" s="11" t="s">
        <v>573</v>
      </c>
      <c r="L117" s="49">
        <v>14</v>
      </c>
      <c r="M117" s="49">
        <v>0.15</v>
      </c>
      <c r="N117" s="49">
        <v>1.7</v>
      </c>
      <c r="O117" s="14">
        <f t="shared" si="7"/>
        <v>1.1230303030303033</v>
      </c>
      <c r="P117" s="163">
        <v>0.05263157894736842</v>
      </c>
      <c r="Q117" s="64"/>
      <c r="R117" s="56"/>
      <c r="S117" s="21"/>
      <c r="T117" s="22"/>
      <c r="U117" s="22"/>
      <c r="V117" s="22"/>
      <c r="W117" s="82"/>
      <c r="X117" s="89"/>
      <c r="Y117" s="52">
        <v>3022</v>
      </c>
      <c r="Z117" s="11" t="s">
        <v>573</v>
      </c>
      <c r="AA117" s="139">
        <v>14</v>
      </c>
      <c r="AB117" s="139">
        <v>0.15</v>
      </c>
      <c r="AC117" s="139">
        <v>1.7</v>
      </c>
      <c r="AD117" s="140">
        <f t="shared" si="8"/>
        <v>1.1230303030303033</v>
      </c>
      <c r="AE117" s="138"/>
      <c r="AF117" s="132"/>
      <c r="AG117" s="170">
        <v>0.052631579</v>
      </c>
      <c r="AI117" s="115"/>
      <c r="AJ117" s="1"/>
      <c r="AK117" s="117"/>
      <c r="AL117" s="7"/>
    </row>
    <row r="118" spans="1:38" ht="45" customHeight="1">
      <c r="A118" s="188"/>
      <c r="B118" s="189"/>
      <c r="C118" s="190"/>
      <c r="D118" s="126"/>
      <c r="E118" s="78"/>
      <c r="F118" s="30"/>
      <c r="G118" s="93"/>
      <c r="H118" s="94"/>
      <c r="I118" s="76"/>
      <c r="J118" s="52">
        <v>3113</v>
      </c>
      <c r="K118" s="11" t="s">
        <v>574</v>
      </c>
      <c r="L118" s="49">
        <v>23</v>
      </c>
      <c r="M118" s="49">
        <v>0.76</v>
      </c>
      <c r="N118" s="49">
        <v>7.3</v>
      </c>
      <c r="O118" s="14">
        <f t="shared" si="7"/>
        <v>0.9517942583732057</v>
      </c>
      <c r="P118" s="163">
        <v>0.05263157894736842</v>
      </c>
      <c r="Q118" s="64"/>
      <c r="R118" s="56"/>
      <c r="S118" s="21"/>
      <c r="T118" s="22"/>
      <c r="U118" s="22"/>
      <c r="V118" s="22"/>
      <c r="W118" s="82"/>
      <c r="X118" s="89"/>
      <c r="Y118" s="52">
        <v>3113</v>
      </c>
      <c r="Z118" s="11" t="s">
        <v>574</v>
      </c>
      <c r="AA118" s="139">
        <v>23</v>
      </c>
      <c r="AB118" s="139">
        <v>0.76</v>
      </c>
      <c r="AC118" s="139">
        <v>7.3</v>
      </c>
      <c r="AD118" s="140">
        <f t="shared" si="8"/>
        <v>0.9517942583732057</v>
      </c>
      <c r="AE118" s="138"/>
      <c r="AF118" s="132"/>
      <c r="AG118" s="170">
        <v>0.052631579</v>
      </c>
      <c r="AI118" s="115"/>
      <c r="AJ118" s="1"/>
      <c r="AK118" s="117"/>
      <c r="AL118" s="7"/>
    </row>
    <row r="119" spans="1:38" ht="45" customHeight="1">
      <c r="A119" s="188"/>
      <c r="B119" s="189"/>
      <c r="C119" s="190"/>
      <c r="D119" s="126"/>
      <c r="E119" s="78"/>
      <c r="F119" s="30"/>
      <c r="G119" s="93"/>
      <c r="H119" s="94"/>
      <c r="I119" s="76"/>
      <c r="J119" s="52">
        <v>2972</v>
      </c>
      <c r="K119" s="11" t="s">
        <v>575</v>
      </c>
      <c r="L119" s="49">
        <v>23</v>
      </c>
      <c r="M119" s="49">
        <v>0.17</v>
      </c>
      <c r="N119" s="49">
        <v>4.2</v>
      </c>
      <c r="O119" s="14">
        <f t="shared" si="7"/>
        <v>2.4481283422459894</v>
      </c>
      <c r="P119" s="163">
        <v>0.02631578947368421</v>
      </c>
      <c r="Q119" s="64"/>
      <c r="R119" s="56"/>
      <c r="S119" s="21"/>
      <c r="T119" s="22"/>
      <c r="U119" s="22"/>
      <c r="V119" s="22"/>
      <c r="W119" s="82"/>
      <c r="X119" s="89"/>
      <c r="Y119" s="52">
        <v>2972</v>
      </c>
      <c r="Z119" s="11" t="s">
        <v>575</v>
      </c>
      <c r="AA119" s="139">
        <v>23</v>
      </c>
      <c r="AB119" s="139">
        <v>0.17</v>
      </c>
      <c r="AC119" s="139">
        <v>4.2</v>
      </c>
      <c r="AD119" s="140">
        <f t="shared" si="8"/>
        <v>2.4481283422459894</v>
      </c>
      <c r="AE119" s="138"/>
      <c r="AF119" s="132"/>
      <c r="AG119" s="170">
        <v>0.026315789</v>
      </c>
      <c r="AI119" s="115"/>
      <c r="AJ119" s="1"/>
      <c r="AK119" s="117"/>
      <c r="AL119" s="7"/>
    </row>
    <row r="120" spans="1:38" ht="45" customHeight="1">
      <c r="A120" s="188"/>
      <c r="B120" s="189"/>
      <c r="C120" s="190"/>
      <c r="D120" s="126"/>
      <c r="E120" s="78"/>
      <c r="F120" s="30"/>
      <c r="G120" s="93"/>
      <c r="H120" s="94"/>
      <c r="I120" s="76"/>
      <c r="J120" s="52">
        <v>3098</v>
      </c>
      <c r="K120" s="11" t="s">
        <v>576</v>
      </c>
      <c r="L120" s="49">
        <v>20</v>
      </c>
      <c r="M120" s="49">
        <v>0.23</v>
      </c>
      <c r="N120" s="49">
        <v>11</v>
      </c>
      <c r="O120" s="14">
        <f t="shared" si="7"/>
        <v>4.739130434782608</v>
      </c>
      <c r="P120" s="163">
        <v>0.017543859649122806</v>
      </c>
      <c r="Q120" s="64"/>
      <c r="R120" s="56"/>
      <c r="S120" s="21"/>
      <c r="T120" s="22"/>
      <c r="U120" s="22"/>
      <c r="V120" s="22"/>
      <c r="W120" s="82"/>
      <c r="X120" s="89"/>
      <c r="Y120" s="52">
        <v>3098</v>
      </c>
      <c r="Z120" s="11" t="s">
        <v>576</v>
      </c>
      <c r="AA120" s="139">
        <v>20</v>
      </c>
      <c r="AB120" s="139">
        <v>0.23</v>
      </c>
      <c r="AC120" s="139">
        <v>11</v>
      </c>
      <c r="AD120" s="140">
        <f t="shared" si="8"/>
        <v>4.739130434782608</v>
      </c>
      <c r="AE120" s="138"/>
      <c r="AF120" s="132"/>
      <c r="AG120" s="170">
        <v>0.01754386</v>
      </c>
      <c r="AI120" s="115"/>
      <c r="AJ120" s="1"/>
      <c r="AK120" s="117"/>
      <c r="AL120" s="7"/>
    </row>
    <row r="121" spans="1:38" ht="45" customHeight="1">
      <c r="A121" s="188"/>
      <c r="B121" s="189"/>
      <c r="C121" s="190"/>
      <c r="D121" s="126"/>
      <c r="E121" s="78"/>
      <c r="F121" s="30"/>
      <c r="G121" s="93"/>
      <c r="H121" s="94"/>
      <c r="I121" s="76"/>
      <c r="J121" s="52">
        <v>2951</v>
      </c>
      <c r="K121" s="11" t="s">
        <v>577</v>
      </c>
      <c r="L121" s="49">
        <v>35</v>
      </c>
      <c r="M121" s="49">
        <v>0.45</v>
      </c>
      <c r="N121" s="49">
        <v>17.63</v>
      </c>
      <c r="O121" s="14">
        <f t="shared" si="7"/>
        <v>3.8821616161616164</v>
      </c>
      <c r="P121" s="163">
        <v>0.02631578947368421</v>
      </c>
      <c r="Q121" s="64"/>
      <c r="R121" s="56"/>
      <c r="S121" s="21"/>
      <c r="T121" s="22"/>
      <c r="U121" s="22"/>
      <c r="V121" s="22"/>
      <c r="W121" s="82"/>
      <c r="X121" s="89"/>
      <c r="Y121" s="52">
        <v>2951</v>
      </c>
      <c r="Z121" s="11" t="s">
        <v>577</v>
      </c>
      <c r="AA121" s="139">
        <v>35</v>
      </c>
      <c r="AB121" s="139">
        <v>0.45</v>
      </c>
      <c r="AC121" s="139">
        <v>17.63</v>
      </c>
      <c r="AD121" s="140">
        <f t="shared" si="8"/>
        <v>3.8821616161616164</v>
      </c>
      <c r="AE121" s="138"/>
      <c r="AF121" s="132"/>
      <c r="AG121" s="170">
        <v>0.026315789</v>
      </c>
      <c r="AI121" s="115"/>
      <c r="AJ121" s="1"/>
      <c r="AK121" s="117"/>
      <c r="AL121" s="7"/>
    </row>
    <row r="122" spans="1:38" ht="45" customHeight="1">
      <c r="A122" s="188"/>
      <c r="B122" s="189"/>
      <c r="C122" s="190"/>
      <c r="D122" s="126"/>
      <c r="E122" s="78"/>
      <c r="F122" s="30"/>
      <c r="G122" s="93"/>
      <c r="H122" s="94"/>
      <c r="I122" s="76"/>
      <c r="J122" s="52">
        <v>3147</v>
      </c>
      <c r="K122" s="11" t="s">
        <v>578</v>
      </c>
      <c r="L122" s="49">
        <v>20</v>
      </c>
      <c r="M122" s="49">
        <v>0.39</v>
      </c>
      <c r="N122" s="49">
        <v>0</v>
      </c>
      <c r="O122" s="14">
        <f t="shared" si="7"/>
        <v>0</v>
      </c>
      <c r="P122" s="163">
        <v>0.017543859649122806</v>
      </c>
      <c r="Q122" s="64"/>
      <c r="R122" s="56"/>
      <c r="S122" s="21"/>
      <c r="T122" s="22"/>
      <c r="U122" s="22"/>
      <c r="V122" s="22"/>
      <c r="W122" s="82"/>
      <c r="X122" s="89"/>
      <c r="Y122" s="52">
        <v>3147</v>
      </c>
      <c r="Z122" s="11" t="s">
        <v>578</v>
      </c>
      <c r="AA122" s="139">
        <v>20</v>
      </c>
      <c r="AB122" s="139">
        <v>0.39</v>
      </c>
      <c r="AC122" s="139">
        <v>0</v>
      </c>
      <c r="AD122" s="140">
        <f t="shared" si="8"/>
        <v>0</v>
      </c>
      <c r="AE122" s="138"/>
      <c r="AF122" s="132"/>
      <c r="AG122" s="170">
        <v>0.01754386</v>
      </c>
      <c r="AI122" s="115"/>
      <c r="AJ122" s="1"/>
      <c r="AK122" s="117"/>
      <c r="AL122" s="7"/>
    </row>
    <row r="123" spans="1:38" ht="44.25" customHeight="1">
      <c r="A123" s="188" t="s">
        <v>48</v>
      </c>
      <c r="B123" s="189" t="s">
        <v>816</v>
      </c>
      <c r="C123" s="190">
        <v>2611</v>
      </c>
      <c r="D123" s="126"/>
      <c r="E123" s="78"/>
      <c r="F123" s="30" t="s">
        <v>580</v>
      </c>
      <c r="G123" s="93">
        <f>AVERAGE(G124:G125)</f>
        <v>50</v>
      </c>
      <c r="H123" s="94">
        <f>AVERAGE(H124:H125)</f>
        <v>0.07</v>
      </c>
      <c r="I123" s="76"/>
      <c r="J123" s="65"/>
      <c r="K123" s="46" t="s">
        <v>580</v>
      </c>
      <c r="L123" s="12">
        <v>50</v>
      </c>
      <c r="M123" s="13">
        <v>0.07</v>
      </c>
      <c r="N123" s="13">
        <v>26.5</v>
      </c>
      <c r="O123" s="14">
        <v>37.51298701298702</v>
      </c>
      <c r="P123" s="161">
        <v>1</v>
      </c>
      <c r="Q123" s="64"/>
      <c r="R123" s="56"/>
      <c r="S123" s="21" t="s">
        <v>311</v>
      </c>
      <c r="T123" s="22">
        <v>47</v>
      </c>
      <c r="U123" s="22">
        <v>0.1</v>
      </c>
      <c r="V123" s="22">
        <v>0</v>
      </c>
      <c r="W123" s="82">
        <v>0</v>
      </c>
      <c r="X123" s="89"/>
      <c r="Y123" s="85" t="s">
        <v>97</v>
      </c>
      <c r="Z123" s="19" t="s">
        <v>583</v>
      </c>
      <c r="AA123" s="137">
        <v>50</v>
      </c>
      <c r="AB123" s="137">
        <v>0.07</v>
      </c>
      <c r="AC123" s="137">
        <v>26.5</v>
      </c>
      <c r="AD123" s="138"/>
      <c r="AE123" s="138"/>
      <c r="AF123" s="132">
        <f>(AC123/660)/(AB123/65.4)</f>
        <v>37.51298701298702</v>
      </c>
      <c r="AG123" s="170">
        <v>1</v>
      </c>
      <c r="AI123" s="117" t="s">
        <v>1016</v>
      </c>
      <c r="AJ123" s="7" t="s">
        <v>1017</v>
      </c>
      <c r="AK123" s="117"/>
      <c r="AL123" s="7"/>
    </row>
    <row r="124" spans="1:38" ht="44.25" customHeight="1">
      <c r="A124" s="188"/>
      <c r="B124" s="189"/>
      <c r="C124" s="190"/>
      <c r="D124" s="126"/>
      <c r="E124" s="79" t="s">
        <v>164</v>
      </c>
      <c r="F124" s="32" t="s">
        <v>165</v>
      </c>
      <c r="G124" s="95">
        <v>47</v>
      </c>
      <c r="H124" s="96">
        <v>0.07</v>
      </c>
      <c r="I124" s="76"/>
      <c r="J124" s="52">
        <v>5217</v>
      </c>
      <c r="K124" s="49" t="s">
        <v>581</v>
      </c>
      <c r="L124" s="49">
        <v>47</v>
      </c>
      <c r="M124" s="49">
        <v>0.07</v>
      </c>
      <c r="N124" s="49">
        <v>3</v>
      </c>
      <c r="O124" s="13">
        <f t="shared" si="7"/>
        <v>4.246753246753246</v>
      </c>
      <c r="P124" s="161">
        <v>0.5</v>
      </c>
      <c r="Q124" s="64"/>
      <c r="R124" s="56"/>
      <c r="S124" s="21"/>
      <c r="T124" s="22"/>
      <c r="U124" s="22"/>
      <c r="V124" s="22"/>
      <c r="W124" s="82"/>
      <c r="X124" s="89"/>
      <c r="Y124" s="52">
        <v>5217</v>
      </c>
      <c r="Z124" s="49" t="s">
        <v>581</v>
      </c>
      <c r="AA124" s="139">
        <v>47</v>
      </c>
      <c r="AB124" s="139">
        <v>0.07</v>
      </c>
      <c r="AC124" s="139">
        <v>3</v>
      </c>
      <c r="AD124" s="146">
        <f>(AC124/660)/(AB124/65.4)</f>
        <v>4.246753246753246</v>
      </c>
      <c r="AE124" s="138"/>
      <c r="AF124" s="132">
        <f>(AC124/660)/(AB124/65.4)</f>
        <v>4.246753246753246</v>
      </c>
      <c r="AG124" s="170">
        <v>0.5</v>
      </c>
      <c r="AI124" s="115"/>
      <c r="AJ124" s="1"/>
      <c r="AK124" s="117"/>
      <c r="AL124" s="7"/>
    </row>
    <row r="125" spans="1:38" ht="44.25" customHeight="1">
      <c r="A125" s="188"/>
      <c r="B125" s="189"/>
      <c r="C125" s="190"/>
      <c r="D125" s="126"/>
      <c r="E125" s="79" t="s">
        <v>166</v>
      </c>
      <c r="F125" s="32" t="s">
        <v>167</v>
      </c>
      <c r="G125" s="95">
        <v>53</v>
      </c>
      <c r="H125" s="96">
        <v>0.07</v>
      </c>
      <c r="I125" s="76"/>
      <c r="J125" s="52">
        <v>5175</v>
      </c>
      <c r="K125" s="49" t="s">
        <v>582</v>
      </c>
      <c r="L125" s="49">
        <v>53</v>
      </c>
      <c r="M125" s="49">
        <v>0.07</v>
      </c>
      <c r="N125" s="49">
        <v>50</v>
      </c>
      <c r="O125" s="13">
        <f t="shared" si="7"/>
        <v>70.77922077922078</v>
      </c>
      <c r="P125" s="161">
        <v>0.5</v>
      </c>
      <c r="Q125" s="64"/>
      <c r="R125" s="56"/>
      <c r="S125" s="21"/>
      <c r="T125" s="22"/>
      <c r="U125" s="22"/>
      <c r="V125" s="22"/>
      <c r="W125" s="82"/>
      <c r="X125" s="89"/>
      <c r="Y125" s="52">
        <v>5175</v>
      </c>
      <c r="Z125" s="49" t="s">
        <v>582</v>
      </c>
      <c r="AA125" s="139">
        <v>53</v>
      </c>
      <c r="AB125" s="139">
        <v>0.07</v>
      </c>
      <c r="AC125" s="139">
        <v>50</v>
      </c>
      <c r="AD125" s="146">
        <f>(AC125/660)/(AB125/65.4)</f>
        <v>70.77922077922078</v>
      </c>
      <c r="AE125" s="138"/>
      <c r="AF125" s="132">
        <f>(AC125/660)/(AB125/65.4)</f>
        <v>70.77922077922078</v>
      </c>
      <c r="AG125" s="170">
        <v>0.5</v>
      </c>
      <c r="AI125" s="115"/>
      <c r="AJ125" s="1"/>
      <c r="AK125" s="117"/>
      <c r="AL125" s="7"/>
    </row>
    <row r="126" spans="1:38" ht="44.25" customHeight="1">
      <c r="A126" s="188" t="s">
        <v>49</v>
      </c>
      <c r="B126" s="189" t="s">
        <v>817</v>
      </c>
      <c r="C126" s="190">
        <v>2612</v>
      </c>
      <c r="D126" s="126"/>
      <c r="E126" s="78"/>
      <c r="F126" s="30" t="s">
        <v>49</v>
      </c>
      <c r="G126" s="93">
        <f>AVERAGE(G127:G128)</f>
        <v>29.5</v>
      </c>
      <c r="H126" s="94">
        <f>AVERAGE(H127:H128)</f>
        <v>0.08499999999999999</v>
      </c>
      <c r="I126" s="76"/>
      <c r="J126" s="65"/>
      <c r="K126" s="46" t="s">
        <v>49</v>
      </c>
      <c r="L126" s="12">
        <v>29.500000000000004</v>
      </c>
      <c r="M126" s="13">
        <v>0.085</v>
      </c>
      <c r="N126" s="13">
        <v>0</v>
      </c>
      <c r="O126" s="14">
        <v>0</v>
      </c>
      <c r="P126" s="161">
        <v>1</v>
      </c>
      <c r="Q126" s="64"/>
      <c r="R126" s="56"/>
      <c r="S126" s="21" t="s">
        <v>312</v>
      </c>
      <c r="T126" s="22">
        <v>29</v>
      </c>
      <c r="U126" s="22">
        <v>0.1</v>
      </c>
      <c r="V126" s="22">
        <v>0</v>
      </c>
      <c r="W126" s="82">
        <v>0</v>
      </c>
      <c r="X126" s="89"/>
      <c r="Y126" s="85" t="s">
        <v>97</v>
      </c>
      <c r="Z126" s="19" t="s">
        <v>289</v>
      </c>
      <c r="AA126" s="137">
        <v>29.500000000000004</v>
      </c>
      <c r="AB126" s="137">
        <v>0.085</v>
      </c>
      <c r="AC126" s="137">
        <v>0</v>
      </c>
      <c r="AD126" s="138"/>
      <c r="AE126" s="138"/>
      <c r="AF126" s="132">
        <f>(AC126/660)/(AB126/65.4)</f>
        <v>0</v>
      </c>
      <c r="AG126" s="170">
        <v>1</v>
      </c>
      <c r="AI126" s="117" t="s">
        <v>1016</v>
      </c>
      <c r="AJ126" s="7" t="s">
        <v>1015</v>
      </c>
      <c r="AK126" s="117"/>
      <c r="AL126" s="7"/>
    </row>
    <row r="127" spans="1:38" ht="44.25" customHeight="1">
      <c r="A127" s="188"/>
      <c r="B127" s="189"/>
      <c r="C127" s="190"/>
      <c r="D127" s="126"/>
      <c r="E127" s="79" t="s">
        <v>168</v>
      </c>
      <c r="F127" s="32" t="s">
        <v>169</v>
      </c>
      <c r="G127" s="95">
        <v>29</v>
      </c>
      <c r="H127" s="96">
        <v>0.06</v>
      </c>
      <c r="I127" s="76"/>
      <c r="J127" s="52">
        <v>5155</v>
      </c>
      <c r="K127" s="49" t="s">
        <v>584</v>
      </c>
      <c r="L127" s="49">
        <v>29</v>
      </c>
      <c r="M127" s="49">
        <v>0.06</v>
      </c>
      <c r="N127" s="49">
        <v>0</v>
      </c>
      <c r="O127" s="14"/>
      <c r="P127" s="161">
        <v>0.5</v>
      </c>
      <c r="Q127" s="64"/>
      <c r="R127" s="56"/>
      <c r="S127" s="21"/>
      <c r="T127" s="22"/>
      <c r="U127" s="22"/>
      <c r="V127" s="22"/>
      <c r="W127" s="82"/>
      <c r="X127" s="89"/>
      <c r="Y127" s="52">
        <v>5155</v>
      </c>
      <c r="Z127" s="49" t="s">
        <v>584</v>
      </c>
      <c r="AA127" s="139">
        <v>29</v>
      </c>
      <c r="AB127" s="139">
        <v>0.06</v>
      </c>
      <c r="AC127" s="139">
        <v>0</v>
      </c>
      <c r="AD127" s="138"/>
      <c r="AE127" s="138"/>
      <c r="AF127" s="132"/>
      <c r="AG127" s="170">
        <v>0.5</v>
      </c>
      <c r="AI127" s="115"/>
      <c r="AJ127" s="1"/>
      <c r="AK127" s="117"/>
      <c r="AL127" s="7"/>
    </row>
    <row r="128" spans="1:38" ht="44.25" customHeight="1">
      <c r="A128" s="188"/>
      <c r="B128" s="189"/>
      <c r="C128" s="190"/>
      <c r="D128" s="126"/>
      <c r="E128" s="79" t="s">
        <v>170</v>
      </c>
      <c r="F128" s="32" t="s">
        <v>171</v>
      </c>
      <c r="G128" s="95">
        <v>30</v>
      </c>
      <c r="H128" s="96">
        <v>0.11</v>
      </c>
      <c r="I128" s="76"/>
      <c r="J128" s="52">
        <v>5158</v>
      </c>
      <c r="K128" s="49" t="s">
        <v>585</v>
      </c>
      <c r="L128" s="49">
        <v>30</v>
      </c>
      <c r="M128" s="49">
        <v>0.11</v>
      </c>
      <c r="N128" s="49">
        <v>0</v>
      </c>
      <c r="O128" s="14"/>
      <c r="P128" s="161">
        <v>0.5</v>
      </c>
      <c r="Q128" s="64"/>
      <c r="R128" s="56"/>
      <c r="S128" s="21"/>
      <c r="T128" s="22"/>
      <c r="U128" s="22"/>
      <c r="V128" s="22"/>
      <c r="W128" s="82"/>
      <c r="X128" s="89"/>
      <c r="Y128" s="52">
        <v>5158</v>
      </c>
      <c r="Z128" s="49" t="s">
        <v>585</v>
      </c>
      <c r="AA128" s="139">
        <v>30</v>
      </c>
      <c r="AB128" s="139">
        <v>0.11</v>
      </c>
      <c r="AC128" s="139">
        <v>0</v>
      </c>
      <c r="AD128" s="138"/>
      <c r="AE128" s="138"/>
      <c r="AF128" s="132"/>
      <c r="AG128" s="170">
        <v>0.5</v>
      </c>
      <c r="AI128" s="115"/>
      <c r="AJ128" s="1"/>
      <c r="AK128" s="117"/>
      <c r="AL128" s="7"/>
    </row>
    <row r="129" spans="1:38" ht="44.25" customHeight="1">
      <c r="A129" s="188" t="s">
        <v>51</v>
      </c>
      <c r="B129" s="189" t="s">
        <v>818</v>
      </c>
      <c r="C129" s="190">
        <v>2614</v>
      </c>
      <c r="D129" s="126"/>
      <c r="E129" s="77"/>
      <c r="F129" s="33" t="s">
        <v>586</v>
      </c>
      <c r="G129" s="91">
        <f>AVERAGE(G130:G134)</f>
        <v>38.2</v>
      </c>
      <c r="H129" s="92">
        <f>AVERAGE(H130:H134)</f>
        <v>0.076</v>
      </c>
      <c r="I129" s="64"/>
      <c r="J129" s="66"/>
      <c r="K129" s="45" t="s">
        <v>586</v>
      </c>
      <c r="L129" s="12">
        <v>40.5</v>
      </c>
      <c r="M129" s="13">
        <v>0.075</v>
      </c>
      <c r="N129" s="13">
        <v>8.83</v>
      </c>
      <c r="O129" s="13">
        <f>(N129/660)/(M129/65.4)</f>
        <v>11.666303030303032</v>
      </c>
      <c r="P129" s="161">
        <v>1</v>
      </c>
      <c r="Q129" s="64"/>
      <c r="R129" s="56"/>
      <c r="S129" s="21" t="s">
        <v>586</v>
      </c>
      <c r="T129" s="22">
        <v>47</v>
      </c>
      <c r="U129" s="22">
        <v>0.1</v>
      </c>
      <c r="V129" s="22">
        <v>0</v>
      </c>
      <c r="W129" s="82">
        <v>0</v>
      </c>
      <c r="X129" s="89"/>
      <c r="Y129" s="85" t="s">
        <v>97</v>
      </c>
      <c r="Z129" s="17" t="s">
        <v>586</v>
      </c>
      <c r="AA129" s="137">
        <v>40.5</v>
      </c>
      <c r="AB129" s="137">
        <v>0.075</v>
      </c>
      <c r="AC129" s="137">
        <v>8.83</v>
      </c>
      <c r="AD129" s="138"/>
      <c r="AE129" s="138"/>
      <c r="AF129" s="132">
        <f>(AC129/660)/(AB129/65.4)</f>
        <v>11.666303030303032</v>
      </c>
      <c r="AG129" s="170">
        <v>1</v>
      </c>
      <c r="AI129" s="117" t="s">
        <v>1016</v>
      </c>
      <c r="AJ129" s="7" t="s">
        <v>1015</v>
      </c>
      <c r="AK129" s="117"/>
      <c r="AL129" s="7"/>
    </row>
    <row r="130" spans="1:38" ht="44.25" customHeight="1">
      <c r="A130" s="188"/>
      <c r="B130" s="189"/>
      <c r="C130" s="190"/>
      <c r="D130" s="126"/>
      <c r="E130" s="79" t="s">
        <v>164</v>
      </c>
      <c r="F130" s="32" t="s">
        <v>165</v>
      </c>
      <c r="G130" s="95">
        <v>47</v>
      </c>
      <c r="H130" s="96">
        <v>0.07</v>
      </c>
      <c r="I130" s="64"/>
      <c r="J130" s="52">
        <v>5175</v>
      </c>
      <c r="K130" s="49" t="s">
        <v>582</v>
      </c>
      <c r="L130" s="49">
        <v>53</v>
      </c>
      <c r="M130" s="49">
        <v>0.07</v>
      </c>
      <c r="N130" s="49">
        <v>50</v>
      </c>
      <c r="O130" s="14">
        <f>(N130/660)/(M130/65.4)</f>
        <v>70.77922077922078</v>
      </c>
      <c r="P130" s="163">
        <v>0.16666666666666666</v>
      </c>
      <c r="Q130" s="64"/>
      <c r="R130" s="56"/>
      <c r="S130" s="21"/>
      <c r="T130" s="22"/>
      <c r="U130" s="22"/>
      <c r="V130" s="22"/>
      <c r="W130" s="82"/>
      <c r="X130" s="89"/>
      <c r="Y130" s="52">
        <v>5175</v>
      </c>
      <c r="Z130" s="49" t="s">
        <v>582</v>
      </c>
      <c r="AA130" s="139">
        <v>53</v>
      </c>
      <c r="AB130" s="139">
        <v>0.07</v>
      </c>
      <c r="AC130" s="139">
        <v>50</v>
      </c>
      <c r="AD130" s="146">
        <f>(AC130/660)/(AB130/65.4)</f>
        <v>70.77922077922078</v>
      </c>
      <c r="AE130" s="138"/>
      <c r="AF130" s="132"/>
      <c r="AG130" s="170">
        <v>0.166666667</v>
      </c>
      <c r="AI130" s="115"/>
      <c r="AJ130" s="1"/>
      <c r="AK130" s="117"/>
      <c r="AL130" s="7"/>
    </row>
    <row r="131" spans="1:38" ht="44.25" customHeight="1">
      <c r="A131" s="188"/>
      <c r="B131" s="189"/>
      <c r="C131" s="190"/>
      <c r="D131" s="126"/>
      <c r="E131" s="79" t="s">
        <v>166</v>
      </c>
      <c r="F131" s="32" t="s">
        <v>167</v>
      </c>
      <c r="G131" s="95">
        <v>53</v>
      </c>
      <c r="H131" s="96">
        <v>0.07</v>
      </c>
      <c r="I131" s="64"/>
      <c r="J131" s="52">
        <v>5217</v>
      </c>
      <c r="K131" s="49" t="s">
        <v>581</v>
      </c>
      <c r="L131" s="49">
        <v>47</v>
      </c>
      <c r="M131" s="49">
        <v>0.07</v>
      </c>
      <c r="N131" s="49">
        <v>3</v>
      </c>
      <c r="O131" s="14">
        <f>(N131/660)/(M131/65.4)</f>
        <v>4.246753246753246</v>
      </c>
      <c r="P131" s="163">
        <v>0.16666666666666666</v>
      </c>
      <c r="Q131" s="64"/>
      <c r="R131" s="56"/>
      <c r="S131" s="21"/>
      <c r="T131" s="22"/>
      <c r="U131" s="22"/>
      <c r="V131" s="22"/>
      <c r="W131" s="82"/>
      <c r="X131" s="89"/>
      <c r="Y131" s="52">
        <v>5217</v>
      </c>
      <c r="Z131" s="49" t="s">
        <v>581</v>
      </c>
      <c r="AA131" s="139">
        <v>47</v>
      </c>
      <c r="AB131" s="139">
        <v>0.07</v>
      </c>
      <c r="AC131" s="139">
        <v>3</v>
      </c>
      <c r="AD131" s="146">
        <f>(AC131/660)/(AB131/65.4)</f>
        <v>4.246753246753246</v>
      </c>
      <c r="AE131" s="138"/>
      <c r="AF131" s="132"/>
      <c r="AG131" s="170">
        <v>0.166666667</v>
      </c>
      <c r="AI131" s="115"/>
      <c r="AJ131" s="1"/>
      <c r="AK131" s="117"/>
      <c r="AL131" s="7"/>
    </row>
    <row r="132" spans="1:38" ht="44.25" customHeight="1">
      <c r="A132" s="188"/>
      <c r="B132" s="189"/>
      <c r="C132" s="190"/>
      <c r="D132" s="126"/>
      <c r="E132" s="79" t="s">
        <v>168</v>
      </c>
      <c r="F132" s="32" t="s">
        <v>169</v>
      </c>
      <c r="G132" s="95">
        <v>29</v>
      </c>
      <c r="H132" s="96">
        <v>0.06</v>
      </c>
      <c r="I132" s="64"/>
      <c r="J132" s="52">
        <v>5155</v>
      </c>
      <c r="K132" s="49" t="s">
        <v>584</v>
      </c>
      <c r="L132" s="49">
        <v>29</v>
      </c>
      <c r="M132" s="49">
        <v>0.06</v>
      </c>
      <c r="N132" s="49">
        <v>0</v>
      </c>
      <c r="O132" s="14">
        <v>0</v>
      </c>
      <c r="P132" s="163">
        <v>0.16666666666666666</v>
      </c>
      <c r="Q132" s="64"/>
      <c r="R132" s="56"/>
      <c r="S132" s="21"/>
      <c r="T132" s="22"/>
      <c r="U132" s="22"/>
      <c r="V132" s="22"/>
      <c r="W132" s="82"/>
      <c r="X132" s="89"/>
      <c r="Y132" s="52">
        <v>5155</v>
      </c>
      <c r="Z132" s="49" t="s">
        <v>584</v>
      </c>
      <c r="AA132" s="139">
        <v>29</v>
      </c>
      <c r="AB132" s="139">
        <v>0.06</v>
      </c>
      <c r="AC132" s="139">
        <v>0</v>
      </c>
      <c r="AD132" s="140">
        <v>0</v>
      </c>
      <c r="AE132" s="138"/>
      <c r="AF132" s="132"/>
      <c r="AG132" s="170">
        <v>0.166666667</v>
      </c>
      <c r="AI132" s="115"/>
      <c r="AJ132" s="1"/>
      <c r="AK132" s="117"/>
      <c r="AL132" s="7"/>
    </row>
    <row r="133" spans="1:38" ht="44.25" customHeight="1">
      <c r="A133" s="188"/>
      <c r="B133" s="189"/>
      <c r="C133" s="190"/>
      <c r="D133" s="126"/>
      <c r="E133" s="79" t="s">
        <v>170</v>
      </c>
      <c r="F133" s="32" t="s">
        <v>171</v>
      </c>
      <c r="G133" s="95">
        <v>30</v>
      </c>
      <c r="H133" s="96">
        <v>0.11</v>
      </c>
      <c r="I133" s="64"/>
      <c r="J133" s="52">
        <v>5158</v>
      </c>
      <c r="K133" s="49" t="s">
        <v>585</v>
      </c>
      <c r="L133" s="49">
        <v>30</v>
      </c>
      <c r="M133" s="49">
        <v>0.11</v>
      </c>
      <c r="N133" s="49">
        <v>0</v>
      </c>
      <c r="O133" s="14">
        <v>0</v>
      </c>
      <c r="P133" s="163">
        <v>0.16666666666666666</v>
      </c>
      <c r="Q133" s="64"/>
      <c r="R133" s="56"/>
      <c r="S133" s="21"/>
      <c r="T133" s="22"/>
      <c r="U133" s="22"/>
      <c r="V133" s="22"/>
      <c r="W133" s="82"/>
      <c r="X133" s="89"/>
      <c r="Y133" s="52">
        <v>5158</v>
      </c>
      <c r="Z133" s="49" t="s">
        <v>585</v>
      </c>
      <c r="AA133" s="139">
        <v>30</v>
      </c>
      <c r="AB133" s="139">
        <v>0.11</v>
      </c>
      <c r="AC133" s="139">
        <v>0</v>
      </c>
      <c r="AD133" s="140">
        <v>0</v>
      </c>
      <c r="AE133" s="138"/>
      <c r="AF133" s="132"/>
      <c r="AG133" s="170">
        <v>0.166666667</v>
      </c>
      <c r="AI133" s="115"/>
      <c r="AJ133" s="1"/>
      <c r="AK133" s="117"/>
      <c r="AL133" s="7"/>
    </row>
    <row r="134" spans="1:38" ht="44.25" customHeight="1">
      <c r="A134" s="188"/>
      <c r="B134" s="189"/>
      <c r="C134" s="190"/>
      <c r="D134" s="126"/>
      <c r="E134" s="79" t="s">
        <v>172</v>
      </c>
      <c r="F134" s="32" t="s">
        <v>173</v>
      </c>
      <c r="G134" s="95">
        <v>32</v>
      </c>
      <c r="H134" s="96">
        <v>0.07</v>
      </c>
      <c r="I134" s="64"/>
      <c r="J134" s="45">
        <v>33779</v>
      </c>
      <c r="K134" s="11" t="s">
        <v>587</v>
      </c>
      <c r="L134" s="12">
        <v>42</v>
      </c>
      <c r="M134" s="13">
        <v>0.07</v>
      </c>
      <c r="N134" s="13">
        <v>0</v>
      </c>
      <c r="O134" s="14">
        <v>0</v>
      </c>
      <c r="P134" s="163">
        <v>0.3333333333333333</v>
      </c>
      <c r="Q134" s="64"/>
      <c r="R134" s="56"/>
      <c r="S134" s="21"/>
      <c r="T134" s="22"/>
      <c r="U134" s="22"/>
      <c r="V134" s="22"/>
      <c r="W134" s="82"/>
      <c r="X134" s="89"/>
      <c r="Y134" s="45">
        <v>33779</v>
      </c>
      <c r="Z134" s="11" t="s">
        <v>587</v>
      </c>
      <c r="AA134" s="145">
        <v>42</v>
      </c>
      <c r="AB134" s="146">
        <v>0.07</v>
      </c>
      <c r="AC134" s="146">
        <v>0</v>
      </c>
      <c r="AD134" s="140">
        <v>0</v>
      </c>
      <c r="AE134" s="138"/>
      <c r="AF134" s="132"/>
      <c r="AG134" s="170">
        <v>0.333333333</v>
      </c>
      <c r="AI134" s="115"/>
      <c r="AJ134" s="1"/>
      <c r="AK134" s="117"/>
      <c r="AL134" s="7"/>
    </row>
    <row r="135" spans="1:38" ht="45" customHeight="1">
      <c r="A135" s="102" t="s">
        <v>50</v>
      </c>
      <c r="B135" s="106" t="s">
        <v>819</v>
      </c>
      <c r="C135" s="103">
        <v>2613</v>
      </c>
      <c r="D135" s="126"/>
      <c r="E135" s="79" t="s">
        <v>172</v>
      </c>
      <c r="F135" s="32" t="s">
        <v>173</v>
      </c>
      <c r="G135" s="95">
        <v>32</v>
      </c>
      <c r="H135" s="96">
        <v>0.07</v>
      </c>
      <c r="I135" s="76"/>
      <c r="J135" s="45">
        <v>33779</v>
      </c>
      <c r="K135" s="11" t="s">
        <v>587</v>
      </c>
      <c r="L135" s="12">
        <v>42</v>
      </c>
      <c r="M135" s="13">
        <v>0.07</v>
      </c>
      <c r="N135" s="13">
        <v>0</v>
      </c>
      <c r="O135" s="14">
        <v>0</v>
      </c>
      <c r="P135" s="161">
        <v>1</v>
      </c>
      <c r="Q135" s="64"/>
      <c r="R135" s="56"/>
      <c r="S135" s="21" t="s">
        <v>313</v>
      </c>
      <c r="T135" s="22">
        <v>32</v>
      </c>
      <c r="U135" s="22">
        <v>0.07</v>
      </c>
      <c r="V135" s="22">
        <v>0</v>
      </c>
      <c r="W135" s="82">
        <v>0</v>
      </c>
      <c r="X135" s="89"/>
      <c r="Y135" s="85" t="s">
        <v>588</v>
      </c>
      <c r="Z135" s="11" t="s">
        <v>587</v>
      </c>
      <c r="AA135" s="137">
        <v>42</v>
      </c>
      <c r="AB135" s="137">
        <v>0.07</v>
      </c>
      <c r="AC135" s="150">
        <v>0</v>
      </c>
      <c r="AD135" s="138"/>
      <c r="AE135" s="138"/>
      <c r="AF135" s="132">
        <f aca="true" t="shared" si="9" ref="AF135:AF140">(AC135/660)/(AB135/65.4)</f>
        <v>0</v>
      </c>
      <c r="AG135" s="170">
        <v>1</v>
      </c>
      <c r="AI135" s="117" t="s">
        <v>1014</v>
      </c>
      <c r="AJ135" s="7" t="s">
        <v>1015</v>
      </c>
      <c r="AK135" s="117"/>
      <c r="AL135" s="7"/>
    </row>
    <row r="136" spans="1:38" ht="45" customHeight="1">
      <c r="A136" s="102" t="s">
        <v>52</v>
      </c>
      <c r="B136" s="107" t="s">
        <v>820</v>
      </c>
      <c r="C136" s="103">
        <v>2615</v>
      </c>
      <c r="D136" s="126"/>
      <c r="E136" s="79" t="s">
        <v>174</v>
      </c>
      <c r="F136" s="32" t="s">
        <v>175</v>
      </c>
      <c r="G136" s="95">
        <v>89</v>
      </c>
      <c r="H136" s="96">
        <v>0.15</v>
      </c>
      <c r="I136" s="76"/>
      <c r="J136" s="65">
        <v>4974</v>
      </c>
      <c r="K136" s="49" t="s">
        <v>589</v>
      </c>
      <c r="L136" s="12">
        <v>89</v>
      </c>
      <c r="M136" s="13">
        <v>0.15</v>
      </c>
      <c r="N136" s="13">
        <v>3.2000000000000006</v>
      </c>
      <c r="O136" s="14">
        <v>2.1139393939393947</v>
      </c>
      <c r="P136" s="161">
        <v>1</v>
      </c>
      <c r="Q136" s="64"/>
      <c r="R136" s="56"/>
      <c r="S136" s="21" t="s">
        <v>316</v>
      </c>
      <c r="T136" s="22">
        <v>92</v>
      </c>
      <c r="U136" s="22">
        <v>0.2</v>
      </c>
      <c r="V136" s="22">
        <v>0</v>
      </c>
      <c r="W136" s="82">
        <v>0</v>
      </c>
      <c r="X136" s="89"/>
      <c r="Y136" s="85" t="s">
        <v>590</v>
      </c>
      <c r="Z136" s="49" t="s">
        <v>589</v>
      </c>
      <c r="AA136" s="137">
        <v>89</v>
      </c>
      <c r="AB136" s="137">
        <v>0.15</v>
      </c>
      <c r="AC136" s="137">
        <v>3.2000000000000006</v>
      </c>
      <c r="AD136" s="138"/>
      <c r="AE136" s="138"/>
      <c r="AF136" s="132">
        <f t="shared" si="9"/>
        <v>2.1139393939393947</v>
      </c>
      <c r="AG136" s="170">
        <v>1</v>
      </c>
      <c r="AI136" s="117" t="s">
        <v>1014</v>
      </c>
      <c r="AJ136" s="7" t="s">
        <v>1015</v>
      </c>
      <c r="AK136" s="117"/>
      <c r="AL136" s="7"/>
    </row>
    <row r="137" spans="1:38" ht="45" customHeight="1">
      <c r="A137" s="102" t="s">
        <v>53</v>
      </c>
      <c r="B137" s="107" t="s">
        <v>821</v>
      </c>
      <c r="C137" s="103">
        <v>2616</v>
      </c>
      <c r="D137" s="126"/>
      <c r="E137" s="79" t="s">
        <v>176</v>
      </c>
      <c r="F137" s="32" t="s">
        <v>177</v>
      </c>
      <c r="G137" s="95">
        <v>116</v>
      </c>
      <c r="H137" s="96">
        <v>0.13</v>
      </c>
      <c r="I137" s="76"/>
      <c r="J137" s="65">
        <v>5290</v>
      </c>
      <c r="K137" s="11" t="s">
        <v>591</v>
      </c>
      <c r="L137" s="12">
        <v>116</v>
      </c>
      <c r="M137" s="13">
        <v>0.13</v>
      </c>
      <c r="N137" s="13">
        <v>8</v>
      </c>
      <c r="O137" s="14">
        <v>6.097902097902098</v>
      </c>
      <c r="P137" s="161">
        <v>1</v>
      </c>
      <c r="Q137" s="64"/>
      <c r="R137" s="56"/>
      <c r="S137" s="21" t="s">
        <v>314</v>
      </c>
      <c r="T137" s="22">
        <v>116</v>
      </c>
      <c r="U137" s="22">
        <v>0.1</v>
      </c>
      <c r="V137" s="22">
        <v>0</v>
      </c>
      <c r="W137" s="82">
        <v>0</v>
      </c>
      <c r="X137" s="89"/>
      <c r="Y137" s="85" t="s">
        <v>592</v>
      </c>
      <c r="Z137" s="11" t="s">
        <v>591</v>
      </c>
      <c r="AA137" s="137">
        <v>116</v>
      </c>
      <c r="AB137" s="137">
        <v>0.13</v>
      </c>
      <c r="AC137" s="137">
        <v>8</v>
      </c>
      <c r="AD137" s="138"/>
      <c r="AE137" s="138"/>
      <c r="AF137" s="132">
        <f t="shared" si="9"/>
        <v>6.097902097902098</v>
      </c>
      <c r="AG137" s="170">
        <v>1</v>
      </c>
      <c r="AI137" s="117" t="s">
        <v>1014</v>
      </c>
      <c r="AJ137" s="7" t="s">
        <v>1015</v>
      </c>
      <c r="AK137" s="117"/>
      <c r="AL137" s="7"/>
    </row>
    <row r="138" spans="1:38" ht="45" customHeight="1">
      <c r="A138" s="102" t="s">
        <v>54</v>
      </c>
      <c r="B138" s="106" t="s">
        <v>822</v>
      </c>
      <c r="C138" s="103">
        <v>2617</v>
      </c>
      <c r="D138" s="131"/>
      <c r="E138" s="37" t="s">
        <v>178</v>
      </c>
      <c r="F138" s="38" t="s">
        <v>179</v>
      </c>
      <c r="G138" s="97">
        <v>52</v>
      </c>
      <c r="H138" s="97">
        <v>0.04</v>
      </c>
      <c r="I138" s="76"/>
      <c r="J138" s="71">
        <v>4922</v>
      </c>
      <c r="K138" s="49" t="s">
        <v>593</v>
      </c>
      <c r="L138" s="13">
        <v>52</v>
      </c>
      <c r="M138" s="13">
        <v>0.04</v>
      </c>
      <c r="N138" s="13">
        <v>65</v>
      </c>
      <c r="O138" s="13">
        <v>161.02272727272728</v>
      </c>
      <c r="P138" s="161">
        <v>1</v>
      </c>
      <c r="Q138" s="64"/>
      <c r="R138" s="56"/>
      <c r="S138" s="21" t="s">
        <v>315</v>
      </c>
      <c r="T138" s="22">
        <v>59</v>
      </c>
      <c r="U138" s="22">
        <v>0</v>
      </c>
      <c r="V138" s="22">
        <v>63</v>
      </c>
      <c r="W138" s="82"/>
      <c r="X138" s="89"/>
      <c r="Y138" s="85" t="s">
        <v>597</v>
      </c>
      <c r="Z138" s="15" t="s">
        <v>594</v>
      </c>
      <c r="AA138" s="137">
        <v>52</v>
      </c>
      <c r="AB138" s="137">
        <v>0.04</v>
      </c>
      <c r="AC138" s="137">
        <v>65</v>
      </c>
      <c r="AD138" s="138"/>
      <c r="AE138" s="138"/>
      <c r="AF138" s="132">
        <f t="shared" si="9"/>
        <v>161.02272727272728</v>
      </c>
      <c r="AG138" s="170">
        <v>1</v>
      </c>
      <c r="AI138" s="117" t="s">
        <v>1014</v>
      </c>
      <c r="AJ138" s="7" t="s">
        <v>1015</v>
      </c>
      <c r="AK138" s="117"/>
      <c r="AL138" s="7"/>
    </row>
    <row r="139" spans="1:38" ht="45" customHeight="1">
      <c r="A139" s="102" t="s">
        <v>55</v>
      </c>
      <c r="B139" s="106" t="s">
        <v>825</v>
      </c>
      <c r="C139" s="103">
        <v>2618</v>
      </c>
      <c r="D139" s="126"/>
      <c r="E139" s="79" t="s">
        <v>180</v>
      </c>
      <c r="F139" s="32" t="s">
        <v>181</v>
      </c>
      <c r="G139" s="95">
        <v>50</v>
      </c>
      <c r="H139" s="96">
        <v>0.12</v>
      </c>
      <c r="I139" s="76"/>
      <c r="J139" s="65">
        <v>5274</v>
      </c>
      <c r="K139" s="49" t="s">
        <v>595</v>
      </c>
      <c r="L139" s="12">
        <v>50</v>
      </c>
      <c r="M139" s="13">
        <v>0.12</v>
      </c>
      <c r="N139" s="13">
        <v>0</v>
      </c>
      <c r="O139" s="14">
        <v>0</v>
      </c>
      <c r="P139" s="161">
        <v>1</v>
      </c>
      <c r="Q139" s="64"/>
      <c r="R139" s="56"/>
      <c r="S139" s="21" t="s">
        <v>317</v>
      </c>
      <c r="T139" s="22">
        <v>49</v>
      </c>
      <c r="U139" s="22">
        <v>0.1</v>
      </c>
      <c r="V139" s="22">
        <v>0</v>
      </c>
      <c r="W139" s="82">
        <v>0</v>
      </c>
      <c r="X139" s="89"/>
      <c r="Y139" s="85" t="s">
        <v>596</v>
      </c>
      <c r="Z139" s="49" t="s">
        <v>595</v>
      </c>
      <c r="AA139" s="137">
        <v>50</v>
      </c>
      <c r="AB139" s="137">
        <v>0.12</v>
      </c>
      <c r="AC139" s="137">
        <v>0</v>
      </c>
      <c r="AD139" s="138"/>
      <c r="AE139" s="138"/>
      <c r="AF139" s="132">
        <f t="shared" si="9"/>
        <v>0</v>
      </c>
      <c r="AG139" s="170">
        <v>1</v>
      </c>
      <c r="AI139" s="117" t="s">
        <v>1014</v>
      </c>
      <c r="AJ139" s="7" t="s">
        <v>1015</v>
      </c>
      <c r="AK139" s="117"/>
      <c r="AL139" s="7"/>
    </row>
    <row r="140" spans="1:38" ht="45" customHeight="1">
      <c r="A140" s="102" t="s">
        <v>56</v>
      </c>
      <c r="B140" s="107" t="s">
        <v>826</v>
      </c>
      <c r="C140" s="103">
        <v>2619</v>
      </c>
      <c r="D140" s="126"/>
      <c r="E140" s="79" t="s">
        <v>182</v>
      </c>
      <c r="F140" s="32" t="s">
        <v>183</v>
      </c>
      <c r="G140" s="95">
        <v>282</v>
      </c>
      <c r="H140" s="96">
        <v>0.29</v>
      </c>
      <c r="I140" s="76"/>
      <c r="J140" s="65">
        <v>5095</v>
      </c>
      <c r="K140" s="49" t="s">
        <v>598</v>
      </c>
      <c r="L140" s="12">
        <v>282</v>
      </c>
      <c r="M140" s="13">
        <v>0.29</v>
      </c>
      <c r="N140" s="13">
        <v>108</v>
      </c>
      <c r="O140" s="14">
        <v>36.90282131661442</v>
      </c>
      <c r="P140" s="161">
        <v>1</v>
      </c>
      <c r="Q140" s="64"/>
      <c r="R140" s="56"/>
      <c r="S140" s="21" t="s">
        <v>318</v>
      </c>
      <c r="T140" s="22">
        <v>279</v>
      </c>
      <c r="U140" s="22">
        <v>0.3</v>
      </c>
      <c r="V140" s="22">
        <v>0</v>
      </c>
      <c r="W140" s="82">
        <v>0</v>
      </c>
      <c r="X140" s="89"/>
      <c r="Y140" s="85" t="s">
        <v>599</v>
      </c>
      <c r="Z140" s="49" t="s">
        <v>598</v>
      </c>
      <c r="AA140" s="137">
        <v>282</v>
      </c>
      <c r="AB140" s="137">
        <v>0.29</v>
      </c>
      <c r="AC140" s="137">
        <v>108</v>
      </c>
      <c r="AD140" s="138"/>
      <c r="AE140" s="138"/>
      <c r="AF140" s="132">
        <f t="shared" si="9"/>
        <v>36.90282131661442</v>
      </c>
      <c r="AG140" s="170">
        <v>1</v>
      </c>
      <c r="AI140" s="117" t="s">
        <v>1014</v>
      </c>
      <c r="AJ140" s="7" t="s">
        <v>1015</v>
      </c>
      <c r="AK140" s="117"/>
      <c r="AL140" s="7"/>
    </row>
    <row r="141" spans="1:38" ht="45" customHeight="1">
      <c r="A141" s="102" t="s">
        <v>57</v>
      </c>
      <c r="B141" s="106" t="s">
        <v>827</v>
      </c>
      <c r="C141" s="103">
        <v>2620</v>
      </c>
      <c r="D141" s="126"/>
      <c r="E141" s="79" t="s">
        <v>184</v>
      </c>
      <c r="F141" s="32" t="s">
        <v>185</v>
      </c>
      <c r="G141" s="95">
        <v>69</v>
      </c>
      <c r="H141" s="96">
        <v>0.07</v>
      </c>
      <c r="I141" s="76"/>
      <c r="J141" s="65">
        <v>10802</v>
      </c>
      <c r="K141" s="49" t="s">
        <v>600</v>
      </c>
      <c r="L141" s="12">
        <v>69</v>
      </c>
      <c r="M141" s="13">
        <v>0.07</v>
      </c>
      <c r="N141" s="13">
        <v>7.2</v>
      </c>
      <c r="O141" s="14">
        <v>10.192207792207792</v>
      </c>
      <c r="P141" s="161">
        <v>1</v>
      </c>
      <c r="Q141" s="64"/>
      <c r="R141" s="56"/>
      <c r="S141" s="21" t="s">
        <v>319</v>
      </c>
      <c r="T141" s="22">
        <v>59</v>
      </c>
      <c r="U141" s="22">
        <v>0</v>
      </c>
      <c r="V141" s="22">
        <v>63</v>
      </c>
      <c r="W141" s="82"/>
      <c r="X141" s="89"/>
      <c r="Y141" s="85" t="s">
        <v>601</v>
      </c>
      <c r="Z141" s="49" t="s">
        <v>600</v>
      </c>
      <c r="AA141" s="137">
        <v>69</v>
      </c>
      <c r="AB141" s="137">
        <v>0.07</v>
      </c>
      <c r="AC141" s="137">
        <v>7.2</v>
      </c>
      <c r="AD141" s="138"/>
      <c r="AE141" s="138"/>
      <c r="AF141" s="132">
        <f aca="true" t="shared" si="10" ref="AF141:AF179">(AC141/660)/(AB141/65.4)</f>
        <v>10.192207792207792</v>
      </c>
      <c r="AG141" s="170">
        <v>1</v>
      </c>
      <c r="AI141" s="117" t="s">
        <v>1014</v>
      </c>
      <c r="AJ141" s="7" t="s">
        <v>1015</v>
      </c>
      <c r="AK141" s="117"/>
      <c r="AL141" s="7"/>
    </row>
    <row r="142" spans="1:38" ht="45" customHeight="1">
      <c r="A142" s="188" t="s">
        <v>58</v>
      </c>
      <c r="B142" s="189" t="s">
        <v>828</v>
      </c>
      <c r="C142" s="190">
        <v>2625</v>
      </c>
      <c r="D142" s="126"/>
      <c r="E142" s="78"/>
      <c r="F142" s="30"/>
      <c r="G142" s="93"/>
      <c r="H142" s="94"/>
      <c r="I142" s="76"/>
      <c r="J142" s="65"/>
      <c r="K142" s="45" t="s">
        <v>602</v>
      </c>
      <c r="L142" s="12">
        <v>66.66666666666667</v>
      </c>
      <c r="M142" s="13">
        <v>0.17841666666666672</v>
      </c>
      <c r="N142" s="13">
        <v>21.395833333333336</v>
      </c>
      <c r="O142" s="14">
        <v>11.883041059827606</v>
      </c>
      <c r="P142" s="161">
        <v>1</v>
      </c>
      <c r="Q142" s="64"/>
      <c r="R142" s="56"/>
      <c r="S142" s="21" t="s">
        <v>602</v>
      </c>
      <c r="T142" s="22">
        <v>56.25</v>
      </c>
      <c r="U142" s="22">
        <v>0.1168421052631579</v>
      </c>
      <c r="V142" s="22">
        <v>16.357142857142858</v>
      </c>
      <c r="W142" s="82">
        <f>(V142/660)/(U142/65.4)</f>
        <v>13.872089622089623</v>
      </c>
      <c r="X142" s="89"/>
      <c r="Y142" s="85" t="s">
        <v>97</v>
      </c>
      <c r="Z142" s="17" t="s">
        <v>602</v>
      </c>
      <c r="AA142" s="137">
        <v>66.66666666666667</v>
      </c>
      <c r="AB142" s="137">
        <v>0.17841666666666672</v>
      </c>
      <c r="AC142" s="150">
        <v>21.395833333333336</v>
      </c>
      <c r="AD142" s="138"/>
      <c r="AE142" s="138"/>
      <c r="AF142" s="132">
        <f t="shared" si="10"/>
        <v>11.883041059827606</v>
      </c>
      <c r="AG142" s="170">
        <v>1</v>
      </c>
      <c r="AI142" s="117" t="s">
        <v>1016</v>
      </c>
      <c r="AJ142" s="7" t="s">
        <v>1015</v>
      </c>
      <c r="AK142" s="117"/>
      <c r="AL142" s="7"/>
    </row>
    <row r="143" spans="1:38" ht="45" customHeight="1">
      <c r="A143" s="188"/>
      <c r="B143" s="189"/>
      <c r="C143" s="190"/>
      <c r="D143" s="126"/>
      <c r="E143" s="78"/>
      <c r="F143" s="30"/>
      <c r="G143" s="93"/>
      <c r="H143" s="94"/>
      <c r="I143" s="76"/>
      <c r="J143" s="45">
        <v>5328</v>
      </c>
      <c r="K143" s="11" t="s">
        <v>603</v>
      </c>
      <c r="L143" s="11">
        <v>52</v>
      </c>
      <c r="M143" s="11">
        <v>0.42</v>
      </c>
      <c r="N143" s="11">
        <v>6.5</v>
      </c>
      <c r="O143" s="13">
        <f aca="true" t="shared" si="11" ref="O143:O166">(N143/660)/(M143/65.4)</f>
        <v>1.5335497835497836</v>
      </c>
      <c r="P143" s="163">
        <v>0.041666666666666664</v>
      </c>
      <c r="Q143" s="64"/>
      <c r="R143" s="56"/>
      <c r="S143" s="21"/>
      <c r="T143" s="22"/>
      <c r="U143" s="22"/>
      <c r="V143" s="22"/>
      <c r="W143" s="82"/>
      <c r="X143" s="89"/>
      <c r="Y143" s="45">
        <v>5328</v>
      </c>
      <c r="Z143" s="11" t="s">
        <v>603</v>
      </c>
      <c r="AA143" s="151">
        <v>52</v>
      </c>
      <c r="AB143" s="151">
        <v>0.42</v>
      </c>
      <c r="AC143" s="151">
        <v>6.5</v>
      </c>
      <c r="AD143" s="146">
        <f aca="true" t="shared" si="12" ref="AD143:AD166">(AC143/660)/(AB143/65.4)</f>
        <v>1.5335497835497836</v>
      </c>
      <c r="AE143" s="138"/>
      <c r="AF143" s="132">
        <f t="shared" si="10"/>
        <v>1.5335497835497836</v>
      </c>
      <c r="AG143" s="170">
        <v>0.041666667</v>
      </c>
      <c r="AI143" s="115"/>
      <c r="AJ143" s="1"/>
      <c r="AK143" s="117"/>
      <c r="AL143" s="7"/>
    </row>
    <row r="144" spans="1:38" ht="45" customHeight="1">
      <c r="A144" s="188"/>
      <c r="B144" s="189"/>
      <c r="C144" s="190"/>
      <c r="D144" s="126"/>
      <c r="E144" s="78"/>
      <c r="F144" s="30"/>
      <c r="G144" s="93"/>
      <c r="H144" s="94"/>
      <c r="I144" s="76"/>
      <c r="J144" s="45">
        <v>4954</v>
      </c>
      <c r="K144" s="11" t="s">
        <v>604</v>
      </c>
      <c r="L144" s="11">
        <v>48</v>
      </c>
      <c r="M144" s="11">
        <v>0.2</v>
      </c>
      <c r="N144" s="11">
        <v>0</v>
      </c>
      <c r="O144" s="13">
        <f t="shared" si="11"/>
        <v>0</v>
      </c>
      <c r="P144" s="163">
        <v>0.041666666666666664</v>
      </c>
      <c r="Q144" s="64"/>
      <c r="R144" s="56"/>
      <c r="S144" s="21"/>
      <c r="T144" s="22"/>
      <c r="U144" s="22"/>
      <c r="V144" s="22"/>
      <c r="W144" s="82"/>
      <c r="X144" s="89"/>
      <c r="Y144" s="45">
        <v>4954</v>
      </c>
      <c r="Z144" s="11" t="s">
        <v>604</v>
      </c>
      <c r="AA144" s="151">
        <v>48</v>
      </c>
      <c r="AB144" s="151">
        <v>0.2</v>
      </c>
      <c r="AC144" s="151">
        <v>0</v>
      </c>
      <c r="AD144" s="146">
        <f t="shared" si="12"/>
        <v>0</v>
      </c>
      <c r="AE144" s="138"/>
      <c r="AF144" s="132">
        <f t="shared" si="10"/>
        <v>0</v>
      </c>
      <c r="AG144" s="170">
        <v>0.041666667</v>
      </c>
      <c r="AI144" s="115"/>
      <c r="AJ144" s="1"/>
      <c r="AK144" s="117"/>
      <c r="AL144" s="7"/>
    </row>
    <row r="145" spans="1:38" ht="45" customHeight="1">
      <c r="A145" s="188"/>
      <c r="B145" s="189"/>
      <c r="C145" s="190"/>
      <c r="D145" s="126"/>
      <c r="E145" s="78"/>
      <c r="F145" s="30"/>
      <c r="G145" s="93"/>
      <c r="H145" s="94"/>
      <c r="I145" s="76"/>
      <c r="J145" s="45">
        <v>5116</v>
      </c>
      <c r="K145" s="11" t="s">
        <v>605</v>
      </c>
      <c r="L145" s="11">
        <v>44</v>
      </c>
      <c r="M145" s="11">
        <v>0.12</v>
      </c>
      <c r="N145" s="11">
        <v>6.5</v>
      </c>
      <c r="O145" s="13">
        <f t="shared" si="11"/>
        <v>5.367424242424243</v>
      </c>
      <c r="P145" s="163">
        <v>0.041666666666666664</v>
      </c>
      <c r="Q145" s="64"/>
      <c r="R145" s="56"/>
      <c r="S145" s="21"/>
      <c r="T145" s="22"/>
      <c r="U145" s="22"/>
      <c r="V145" s="22"/>
      <c r="W145" s="82"/>
      <c r="X145" s="89"/>
      <c r="Y145" s="45">
        <v>5116</v>
      </c>
      <c r="Z145" s="11" t="s">
        <v>605</v>
      </c>
      <c r="AA145" s="151">
        <v>44</v>
      </c>
      <c r="AB145" s="151">
        <v>0.12</v>
      </c>
      <c r="AC145" s="151">
        <v>6.5</v>
      </c>
      <c r="AD145" s="146">
        <f t="shared" si="12"/>
        <v>5.367424242424243</v>
      </c>
      <c r="AE145" s="138"/>
      <c r="AF145" s="132">
        <f t="shared" si="10"/>
        <v>5.367424242424243</v>
      </c>
      <c r="AG145" s="170">
        <v>0.041666667</v>
      </c>
      <c r="AI145" s="115"/>
      <c r="AJ145" s="1"/>
      <c r="AK145" s="117"/>
      <c r="AL145" s="7"/>
    </row>
    <row r="146" spans="1:38" ht="45" customHeight="1">
      <c r="A146" s="188"/>
      <c r="B146" s="189"/>
      <c r="C146" s="190"/>
      <c r="D146" s="126"/>
      <c r="E146" s="78"/>
      <c r="F146" s="30"/>
      <c r="G146" s="93"/>
      <c r="H146" s="94"/>
      <c r="I146" s="76"/>
      <c r="J146" s="45">
        <v>5092</v>
      </c>
      <c r="K146" s="11" t="s">
        <v>606</v>
      </c>
      <c r="L146" s="11">
        <v>283</v>
      </c>
      <c r="M146" s="11">
        <v>0.66</v>
      </c>
      <c r="N146" s="11">
        <v>12</v>
      </c>
      <c r="O146" s="13">
        <f t="shared" si="11"/>
        <v>1.8016528925619837</v>
      </c>
      <c r="P146" s="163">
        <v>0.041666666666666664</v>
      </c>
      <c r="Q146" s="64"/>
      <c r="R146" s="56"/>
      <c r="S146" s="21"/>
      <c r="T146" s="22"/>
      <c r="U146" s="22"/>
      <c r="V146" s="22"/>
      <c r="W146" s="82"/>
      <c r="X146" s="89"/>
      <c r="Y146" s="45">
        <v>5092</v>
      </c>
      <c r="Z146" s="11" t="s">
        <v>606</v>
      </c>
      <c r="AA146" s="151">
        <v>283</v>
      </c>
      <c r="AB146" s="151">
        <v>0.66</v>
      </c>
      <c r="AC146" s="151">
        <v>12</v>
      </c>
      <c r="AD146" s="146">
        <f t="shared" si="12"/>
        <v>1.8016528925619837</v>
      </c>
      <c r="AE146" s="138"/>
      <c r="AF146" s="132">
        <f t="shared" si="10"/>
        <v>1.8016528925619837</v>
      </c>
      <c r="AG146" s="170">
        <v>0.041666667</v>
      </c>
      <c r="AI146" s="115"/>
      <c r="AJ146" s="1"/>
      <c r="AK146" s="117"/>
      <c r="AL146" s="7"/>
    </row>
    <row r="147" spans="1:38" ht="45" customHeight="1">
      <c r="A147" s="188"/>
      <c r="B147" s="189"/>
      <c r="C147" s="190"/>
      <c r="D147" s="126"/>
      <c r="E147" s="78"/>
      <c r="F147" s="30"/>
      <c r="G147" s="93"/>
      <c r="H147" s="94"/>
      <c r="I147" s="76"/>
      <c r="J147" s="45">
        <v>5017</v>
      </c>
      <c r="K147" s="11" t="s">
        <v>607</v>
      </c>
      <c r="L147" s="11">
        <v>57</v>
      </c>
      <c r="M147" s="11">
        <v>0.16</v>
      </c>
      <c r="N147" s="11">
        <v>3</v>
      </c>
      <c r="O147" s="13">
        <f t="shared" si="11"/>
        <v>1.8579545454545454</v>
      </c>
      <c r="P147" s="163">
        <v>0.041666666666666664</v>
      </c>
      <c r="Q147" s="64"/>
      <c r="R147" s="56"/>
      <c r="S147" s="21"/>
      <c r="T147" s="22"/>
      <c r="U147" s="22"/>
      <c r="V147" s="22"/>
      <c r="W147" s="82"/>
      <c r="X147" s="89"/>
      <c r="Y147" s="45">
        <v>5017</v>
      </c>
      <c r="Z147" s="11" t="s">
        <v>607</v>
      </c>
      <c r="AA147" s="151">
        <v>57</v>
      </c>
      <c r="AB147" s="151">
        <v>0.16</v>
      </c>
      <c r="AC147" s="151">
        <v>3</v>
      </c>
      <c r="AD147" s="146">
        <f t="shared" si="12"/>
        <v>1.8579545454545454</v>
      </c>
      <c r="AE147" s="138"/>
      <c r="AF147" s="132">
        <f t="shared" si="10"/>
        <v>1.8579545454545454</v>
      </c>
      <c r="AG147" s="170">
        <v>0.041666667</v>
      </c>
      <c r="AI147" s="115"/>
      <c r="AJ147" s="1"/>
      <c r="AK147" s="117"/>
      <c r="AL147" s="7"/>
    </row>
    <row r="148" spans="1:38" ht="45" customHeight="1">
      <c r="A148" s="188"/>
      <c r="B148" s="189"/>
      <c r="C148" s="190"/>
      <c r="D148" s="126"/>
      <c r="E148" s="78"/>
      <c r="F148" s="30"/>
      <c r="G148" s="93"/>
      <c r="H148" s="94"/>
      <c r="I148" s="76"/>
      <c r="J148" s="45">
        <v>5085</v>
      </c>
      <c r="K148" s="11" t="s">
        <v>608</v>
      </c>
      <c r="L148" s="11">
        <v>46</v>
      </c>
      <c r="M148" s="11">
        <v>0.1</v>
      </c>
      <c r="N148" s="11">
        <v>2</v>
      </c>
      <c r="O148" s="13">
        <f t="shared" si="11"/>
        <v>1.9818181818181817</v>
      </c>
      <c r="P148" s="163">
        <v>0.041666666666666664</v>
      </c>
      <c r="Q148" s="64"/>
      <c r="R148" s="56"/>
      <c r="S148" s="21"/>
      <c r="T148" s="22"/>
      <c r="U148" s="22"/>
      <c r="V148" s="22"/>
      <c r="W148" s="82"/>
      <c r="X148" s="89"/>
      <c r="Y148" s="45">
        <v>5085</v>
      </c>
      <c r="Z148" s="11" t="s">
        <v>608</v>
      </c>
      <c r="AA148" s="151">
        <v>46</v>
      </c>
      <c r="AB148" s="151">
        <v>0.1</v>
      </c>
      <c r="AC148" s="151">
        <v>2</v>
      </c>
      <c r="AD148" s="146">
        <f t="shared" si="12"/>
        <v>1.9818181818181817</v>
      </c>
      <c r="AE148" s="138"/>
      <c r="AF148" s="132">
        <f t="shared" si="10"/>
        <v>1.9818181818181817</v>
      </c>
      <c r="AG148" s="170">
        <v>0.041666667</v>
      </c>
      <c r="AI148" s="115"/>
      <c r="AJ148" s="1"/>
      <c r="AK148" s="117"/>
      <c r="AL148" s="7"/>
    </row>
    <row r="149" spans="1:38" ht="45" customHeight="1">
      <c r="A149" s="188"/>
      <c r="B149" s="189"/>
      <c r="C149" s="190"/>
      <c r="D149" s="126"/>
      <c r="E149" s="78"/>
      <c r="F149" s="30"/>
      <c r="G149" s="93"/>
      <c r="H149" s="94"/>
      <c r="I149" s="76"/>
      <c r="J149" s="45">
        <v>5387</v>
      </c>
      <c r="K149" s="11" t="s">
        <v>609</v>
      </c>
      <c r="L149" s="11">
        <v>30</v>
      </c>
      <c r="M149" s="11">
        <v>0.1</v>
      </c>
      <c r="N149" s="11">
        <v>2.9</v>
      </c>
      <c r="O149" s="13">
        <f t="shared" si="11"/>
        <v>2.8736363636363635</v>
      </c>
      <c r="P149" s="163">
        <v>0.041666666666666664</v>
      </c>
      <c r="Q149" s="64"/>
      <c r="R149" s="56"/>
      <c r="S149" s="21"/>
      <c r="T149" s="22"/>
      <c r="U149" s="22"/>
      <c r="V149" s="22"/>
      <c r="W149" s="82"/>
      <c r="X149" s="89"/>
      <c r="Y149" s="45">
        <v>5387</v>
      </c>
      <c r="Z149" s="11" t="s">
        <v>609</v>
      </c>
      <c r="AA149" s="151">
        <v>30</v>
      </c>
      <c r="AB149" s="151">
        <v>0.1</v>
      </c>
      <c r="AC149" s="151">
        <v>2.9</v>
      </c>
      <c r="AD149" s="146">
        <f t="shared" si="12"/>
        <v>2.8736363636363635</v>
      </c>
      <c r="AE149" s="138"/>
      <c r="AF149" s="132">
        <f t="shared" si="10"/>
        <v>2.8736363636363635</v>
      </c>
      <c r="AG149" s="170">
        <v>0.041666667</v>
      </c>
      <c r="AI149" s="115"/>
      <c r="AJ149" s="1"/>
      <c r="AK149" s="117"/>
      <c r="AL149" s="7"/>
    </row>
    <row r="150" spans="1:38" ht="45" customHeight="1">
      <c r="A150" s="188"/>
      <c r="B150" s="189"/>
      <c r="C150" s="190"/>
      <c r="D150" s="126"/>
      <c r="E150" s="78"/>
      <c r="F150" s="30"/>
      <c r="G150" s="93"/>
      <c r="H150" s="94"/>
      <c r="I150" s="76"/>
      <c r="J150" s="45">
        <v>5034</v>
      </c>
      <c r="K150" s="11" t="s">
        <v>610</v>
      </c>
      <c r="L150" s="11">
        <v>34</v>
      </c>
      <c r="M150" s="11">
        <v>0.18</v>
      </c>
      <c r="N150" s="11">
        <v>46.1</v>
      </c>
      <c r="O150" s="13">
        <f t="shared" si="11"/>
        <v>25.37828282828283</v>
      </c>
      <c r="P150" s="163">
        <v>0.041666666666666664</v>
      </c>
      <c r="Q150" s="64"/>
      <c r="R150" s="56"/>
      <c r="S150" s="21"/>
      <c r="T150" s="22"/>
      <c r="U150" s="22"/>
      <c r="V150" s="22"/>
      <c r="W150" s="82"/>
      <c r="X150" s="89"/>
      <c r="Y150" s="45">
        <v>5034</v>
      </c>
      <c r="Z150" s="11" t="s">
        <v>610</v>
      </c>
      <c r="AA150" s="151">
        <v>34</v>
      </c>
      <c r="AB150" s="151">
        <v>0.18</v>
      </c>
      <c r="AC150" s="151">
        <v>46.1</v>
      </c>
      <c r="AD150" s="146">
        <f t="shared" si="12"/>
        <v>25.37828282828283</v>
      </c>
      <c r="AE150" s="138"/>
      <c r="AF150" s="132">
        <f t="shared" si="10"/>
        <v>25.37828282828283</v>
      </c>
      <c r="AG150" s="170">
        <v>0.041666667</v>
      </c>
      <c r="AI150" s="115"/>
      <c r="AJ150" s="1"/>
      <c r="AK150" s="117"/>
      <c r="AL150" s="7"/>
    </row>
    <row r="151" spans="1:38" ht="45" customHeight="1">
      <c r="A151" s="188"/>
      <c r="B151" s="189"/>
      <c r="C151" s="190"/>
      <c r="D151" s="126"/>
      <c r="E151" s="78"/>
      <c r="F151" s="30"/>
      <c r="G151" s="93"/>
      <c r="H151" s="94"/>
      <c r="I151" s="76"/>
      <c r="J151" s="45">
        <v>5102</v>
      </c>
      <c r="K151" s="11" t="s">
        <v>611</v>
      </c>
      <c r="L151" s="11">
        <v>74</v>
      </c>
      <c r="M151" s="11">
        <v>0.15</v>
      </c>
      <c r="N151" s="11">
        <v>30</v>
      </c>
      <c r="O151" s="13">
        <f t="shared" si="11"/>
        <v>19.81818181818182</v>
      </c>
      <c r="P151" s="163">
        <v>0.041666666666666664</v>
      </c>
      <c r="Q151" s="64"/>
      <c r="R151" s="56"/>
      <c r="S151" s="21"/>
      <c r="T151" s="22"/>
      <c r="U151" s="22"/>
      <c r="V151" s="22"/>
      <c r="W151" s="82"/>
      <c r="X151" s="89"/>
      <c r="Y151" s="45">
        <v>5102</v>
      </c>
      <c r="Z151" s="11" t="s">
        <v>611</v>
      </c>
      <c r="AA151" s="151">
        <v>74</v>
      </c>
      <c r="AB151" s="151">
        <v>0.15</v>
      </c>
      <c r="AC151" s="151">
        <v>30</v>
      </c>
      <c r="AD151" s="146">
        <f t="shared" si="12"/>
        <v>19.81818181818182</v>
      </c>
      <c r="AE151" s="138"/>
      <c r="AF151" s="132">
        <f t="shared" si="10"/>
        <v>19.81818181818182</v>
      </c>
      <c r="AG151" s="170">
        <v>0.041666667</v>
      </c>
      <c r="AI151" s="115"/>
      <c r="AJ151" s="1"/>
      <c r="AK151" s="117"/>
      <c r="AL151" s="7"/>
    </row>
    <row r="152" spans="1:38" ht="45" customHeight="1">
      <c r="A152" s="188"/>
      <c r="B152" s="189"/>
      <c r="C152" s="190"/>
      <c r="D152" s="126"/>
      <c r="E152" s="78"/>
      <c r="F152" s="30"/>
      <c r="G152" s="93"/>
      <c r="H152" s="94"/>
      <c r="I152" s="76"/>
      <c r="J152" s="45">
        <v>5182</v>
      </c>
      <c r="K152" s="11" t="s">
        <v>612</v>
      </c>
      <c r="L152" s="11">
        <v>65</v>
      </c>
      <c r="M152" s="11">
        <v>0.04</v>
      </c>
      <c r="N152" s="11">
        <v>26</v>
      </c>
      <c r="O152" s="13">
        <f t="shared" si="11"/>
        <v>64.4090909090909</v>
      </c>
      <c r="P152" s="163">
        <v>0.041666666666666664</v>
      </c>
      <c r="Q152" s="64"/>
      <c r="R152" s="56"/>
      <c r="S152" s="21"/>
      <c r="T152" s="22"/>
      <c r="U152" s="22"/>
      <c r="V152" s="22"/>
      <c r="W152" s="82"/>
      <c r="X152" s="89"/>
      <c r="Y152" s="45">
        <v>5182</v>
      </c>
      <c r="Z152" s="11" t="s">
        <v>612</v>
      </c>
      <c r="AA152" s="151">
        <v>65</v>
      </c>
      <c r="AB152" s="151">
        <v>0.04</v>
      </c>
      <c r="AC152" s="151">
        <v>26</v>
      </c>
      <c r="AD152" s="146">
        <f t="shared" si="12"/>
        <v>64.4090909090909</v>
      </c>
      <c r="AE152" s="138"/>
      <c r="AF152" s="132">
        <f t="shared" si="10"/>
        <v>64.4090909090909</v>
      </c>
      <c r="AG152" s="170">
        <v>0.041666667</v>
      </c>
      <c r="AI152" s="115"/>
      <c r="AJ152" s="1"/>
      <c r="AK152" s="117"/>
      <c r="AL152" s="7"/>
    </row>
    <row r="153" spans="1:38" ht="45" customHeight="1">
      <c r="A153" s="188"/>
      <c r="B153" s="189"/>
      <c r="C153" s="190"/>
      <c r="D153" s="126"/>
      <c r="E153" s="78"/>
      <c r="F153" s="30"/>
      <c r="G153" s="93"/>
      <c r="H153" s="94"/>
      <c r="I153" s="76"/>
      <c r="J153" s="45">
        <v>27431</v>
      </c>
      <c r="K153" s="11" t="s">
        <v>613</v>
      </c>
      <c r="L153" s="11">
        <v>73</v>
      </c>
      <c r="M153" s="11">
        <v>0.032</v>
      </c>
      <c r="N153" s="11">
        <v>129</v>
      </c>
      <c r="O153" s="13">
        <f t="shared" si="11"/>
        <v>399.46022727272737</v>
      </c>
      <c r="P153" s="163">
        <v>0.041666666666666664</v>
      </c>
      <c r="Q153" s="64"/>
      <c r="R153" s="56"/>
      <c r="S153" s="21"/>
      <c r="T153" s="22"/>
      <c r="U153" s="22"/>
      <c r="V153" s="22"/>
      <c r="W153" s="82"/>
      <c r="X153" s="89"/>
      <c r="Y153" s="45">
        <v>27431</v>
      </c>
      <c r="Z153" s="11" t="s">
        <v>613</v>
      </c>
      <c r="AA153" s="151">
        <v>73</v>
      </c>
      <c r="AB153" s="151">
        <v>0.032</v>
      </c>
      <c r="AC153" s="151">
        <v>129</v>
      </c>
      <c r="AD153" s="146">
        <f t="shared" si="12"/>
        <v>399.46022727272737</v>
      </c>
      <c r="AE153" s="138"/>
      <c r="AF153" s="132">
        <f t="shared" si="10"/>
        <v>399.46022727272737</v>
      </c>
      <c r="AG153" s="170">
        <v>0.041666667</v>
      </c>
      <c r="AI153" s="115"/>
      <c r="AJ153" s="1"/>
      <c r="AK153" s="117"/>
      <c r="AL153" s="7"/>
    </row>
    <row r="154" spans="1:38" ht="45" customHeight="1">
      <c r="A154" s="188"/>
      <c r="B154" s="189"/>
      <c r="C154" s="190"/>
      <c r="D154" s="126"/>
      <c r="E154" s="78"/>
      <c r="F154" s="30"/>
      <c r="G154" s="93"/>
      <c r="H154" s="94"/>
      <c r="I154" s="76"/>
      <c r="J154" s="45">
        <v>11137</v>
      </c>
      <c r="K154" s="11" t="s">
        <v>614</v>
      </c>
      <c r="L154" s="11">
        <v>68</v>
      </c>
      <c r="M154" s="11">
        <v>0.23</v>
      </c>
      <c r="N154" s="11">
        <v>0</v>
      </c>
      <c r="O154" s="13">
        <f t="shared" si="11"/>
        <v>0</v>
      </c>
      <c r="P154" s="163">
        <v>0.041666666666666664</v>
      </c>
      <c r="Q154" s="64"/>
      <c r="R154" s="56"/>
      <c r="S154" s="21"/>
      <c r="T154" s="22"/>
      <c r="U154" s="22"/>
      <c r="V154" s="22"/>
      <c r="W154" s="82"/>
      <c r="X154" s="89"/>
      <c r="Y154" s="45">
        <v>11137</v>
      </c>
      <c r="Z154" s="11" t="s">
        <v>614</v>
      </c>
      <c r="AA154" s="151">
        <v>68</v>
      </c>
      <c r="AB154" s="151">
        <v>0.23</v>
      </c>
      <c r="AC154" s="151">
        <v>0</v>
      </c>
      <c r="AD154" s="146">
        <f t="shared" si="12"/>
        <v>0</v>
      </c>
      <c r="AE154" s="138"/>
      <c r="AF154" s="132">
        <f t="shared" si="10"/>
        <v>0</v>
      </c>
      <c r="AG154" s="170">
        <v>0.041666667</v>
      </c>
      <c r="AI154" s="115"/>
      <c r="AJ154" s="1"/>
      <c r="AK154" s="117"/>
      <c r="AL154" s="7"/>
    </row>
    <row r="155" spans="1:38" ht="45" customHeight="1">
      <c r="A155" s="188"/>
      <c r="B155" s="189"/>
      <c r="C155" s="190"/>
      <c r="D155" s="126"/>
      <c r="E155" s="78"/>
      <c r="F155" s="30"/>
      <c r="G155" s="93"/>
      <c r="H155" s="94"/>
      <c r="I155" s="76"/>
      <c r="J155" s="45">
        <v>5252</v>
      </c>
      <c r="K155" s="11" t="s">
        <v>615</v>
      </c>
      <c r="L155" s="11">
        <v>58</v>
      </c>
      <c r="M155" s="11">
        <v>0.1</v>
      </c>
      <c r="N155" s="11">
        <v>0</v>
      </c>
      <c r="O155" s="13">
        <f t="shared" si="11"/>
        <v>0</v>
      </c>
      <c r="P155" s="163">
        <v>0.041666666666666664</v>
      </c>
      <c r="Q155" s="64"/>
      <c r="R155" s="56"/>
      <c r="S155" s="21"/>
      <c r="T155" s="22"/>
      <c r="U155" s="22"/>
      <c r="V155" s="22"/>
      <c r="W155" s="82"/>
      <c r="X155" s="89"/>
      <c r="Y155" s="45">
        <v>5252</v>
      </c>
      <c r="Z155" s="11" t="s">
        <v>615</v>
      </c>
      <c r="AA155" s="151">
        <v>58</v>
      </c>
      <c r="AB155" s="151">
        <v>0.1</v>
      </c>
      <c r="AC155" s="151">
        <v>0</v>
      </c>
      <c r="AD155" s="146">
        <f t="shared" si="12"/>
        <v>0</v>
      </c>
      <c r="AE155" s="138"/>
      <c r="AF155" s="132">
        <f t="shared" si="10"/>
        <v>0</v>
      </c>
      <c r="AG155" s="170">
        <v>0.041666667</v>
      </c>
      <c r="AI155" s="115"/>
      <c r="AJ155" s="1"/>
      <c r="AK155" s="117"/>
      <c r="AL155" s="7"/>
    </row>
    <row r="156" spans="1:38" ht="45" customHeight="1">
      <c r="A156" s="188"/>
      <c r="B156" s="189"/>
      <c r="C156" s="190"/>
      <c r="D156" s="126"/>
      <c r="E156" s="78"/>
      <c r="F156" s="30"/>
      <c r="G156" s="93"/>
      <c r="H156" s="94"/>
      <c r="I156" s="76"/>
      <c r="J156" s="45">
        <v>4971</v>
      </c>
      <c r="K156" s="11" t="s">
        <v>616</v>
      </c>
      <c r="L156" s="11">
        <v>167</v>
      </c>
      <c r="M156" s="11">
        <v>0.68</v>
      </c>
      <c r="N156" s="11">
        <v>141</v>
      </c>
      <c r="O156" s="13">
        <f t="shared" si="11"/>
        <v>20.546791443850267</v>
      </c>
      <c r="P156" s="163">
        <v>0.041666666666666664</v>
      </c>
      <c r="Q156" s="64"/>
      <c r="R156" s="56"/>
      <c r="S156" s="21"/>
      <c r="T156" s="22"/>
      <c r="U156" s="22"/>
      <c r="V156" s="22"/>
      <c r="W156" s="82"/>
      <c r="X156" s="89"/>
      <c r="Y156" s="45">
        <v>4971</v>
      </c>
      <c r="Z156" s="11" t="s">
        <v>616</v>
      </c>
      <c r="AA156" s="151">
        <v>167</v>
      </c>
      <c r="AB156" s="151">
        <v>0.68</v>
      </c>
      <c r="AC156" s="151">
        <v>141</v>
      </c>
      <c r="AD156" s="146">
        <f t="shared" si="12"/>
        <v>20.546791443850267</v>
      </c>
      <c r="AE156" s="138"/>
      <c r="AF156" s="132">
        <f t="shared" si="10"/>
        <v>20.546791443850267</v>
      </c>
      <c r="AG156" s="170">
        <v>0.041666667</v>
      </c>
      <c r="AI156" s="115"/>
      <c r="AJ156" s="1"/>
      <c r="AK156" s="117"/>
      <c r="AL156" s="7"/>
    </row>
    <row r="157" spans="1:38" ht="45" customHeight="1">
      <c r="A157" s="188"/>
      <c r="B157" s="189"/>
      <c r="C157" s="190"/>
      <c r="D157" s="126"/>
      <c r="E157" s="78"/>
      <c r="F157" s="30"/>
      <c r="G157" s="93"/>
      <c r="H157" s="94"/>
      <c r="I157" s="76"/>
      <c r="J157" s="45">
        <v>5272</v>
      </c>
      <c r="K157" s="11" t="s">
        <v>617</v>
      </c>
      <c r="L157" s="11">
        <v>70</v>
      </c>
      <c r="M157" s="11">
        <v>0.11</v>
      </c>
      <c r="N157" s="11">
        <v>65</v>
      </c>
      <c r="O157" s="13">
        <f t="shared" si="11"/>
        <v>58.553719008264466</v>
      </c>
      <c r="P157" s="163">
        <v>0.041666666666666664</v>
      </c>
      <c r="Q157" s="64"/>
      <c r="R157" s="56"/>
      <c r="S157" s="21"/>
      <c r="T157" s="22"/>
      <c r="U157" s="22"/>
      <c r="V157" s="22"/>
      <c r="W157" s="82"/>
      <c r="X157" s="89"/>
      <c r="Y157" s="45">
        <v>5272</v>
      </c>
      <c r="Z157" s="11" t="s">
        <v>617</v>
      </c>
      <c r="AA157" s="151">
        <v>70</v>
      </c>
      <c r="AB157" s="151">
        <v>0.11</v>
      </c>
      <c r="AC157" s="151">
        <v>65</v>
      </c>
      <c r="AD157" s="146">
        <f t="shared" si="12"/>
        <v>58.553719008264466</v>
      </c>
      <c r="AE157" s="138"/>
      <c r="AF157" s="132">
        <f t="shared" si="10"/>
        <v>58.553719008264466</v>
      </c>
      <c r="AG157" s="170">
        <v>0.041666667</v>
      </c>
      <c r="AI157" s="115"/>
      <c r="AJ157" s="1"/>
      <c r="AK157" s="117"/>
      <c r="AL157" s="7"/>
    </row>
    <row r="158" spans="1:38" ht="45" customHeight="1">
      <c r="A158" s="188"/>
      <c r="B158" s="189"/>
      <c r="C158" s="190"/>
      <c r="D158" s="126"/>
      <c r="E158" s="78"/>
      <c r="F158" s="30"/>
      <c r="G158" s="93"/>
      <c r="H158" s="94"/>
      <c r="I158" s="76"/>
      <c r="J158" s="45">
        <v>5150</v>
      </c>
      <c r="K158" s="11" t="s">
        <v>618</v>
      </c>
      <c r="L158" s="11">
        <v>61</v>
      </c>
      <c r="M158" s="11">
        <v>0.14</v>
      </c>
      <c r="N158" s="11">
        <v>6.5</v>
      </c>
      <c r="O158" s="13">
        <f t="shared" si="11"/>
        <v>4.60064935064935</v>
      </c>
      <c r="P158" s="163">
        <v>0.041666666666666664</v>
      </c>
      <c r="Q158" s="64"/>
      <c r="R158" s="56"/>
      <c r="S158" s="21"/>
      <c r="T158" s="22"/>
      <c r="U158" s="22"/>
      <c r="V158" s="22"/>
      <c r="W158" s="82"/>
      <c r="X158" s="89"/>
      <c r="Y158" s="45">
        <v>5150</v>
      </c>
      <c r="Z158" s="11" t="s">
        <v>618</v>
      </c>
      <c r="AA158" s="151">
        <v>61</v>
      </c>
      <c r="AB158" s="151">
        <v>0.14</v>
      </c>
      <c r="AC158" s="151">
        <v>6.5</v>
      </c>
      <c r="AD158" s="146">
        <f t="shared" si="12"/>
        <v>4.60064935064935</v>
      </c>
      <c r="AE158" s="138"/>
      <c r="AF158" s="132">
        <f t="shared" si="10"/>
        <v>4.60064935064935</v>
      </c>
      <c r="AG158" s="170">
        <v>0.041666667</v>
      </c>
      <c r="AI158" s="115"/>
      <c r="AJ158" s="1"/>
      <c r="AK158" s="117"/>
      <c r="AL158" s="7"/>
    </row>
    <row r="159" spans="1:38" ht="45" customHeight="1">
      <c r="A159" s="188"/>
      <c r="B159" s="189"/>
      <c r="C159" s="190"/>
      <c r="D159" s="126"/>
      <c r="E159" s="78"/>
      <c r="F159" s="30"/>
      <c r="G159" s="93"/>
      <c r="H159" s="94"/>
      <c r="I159" s="76"/>
      <c r="J159" s="45">
        <v>5221</v>
      </c>
      <c r="K159" s="11" t="s">
        <v>619</v>
      </c>
      <c r="L159" s="11">
        <v>39</v>
      </c>
      <c r="M159" s="11">
        <v>0.07</v>
      </c>
      <c r="N159" s="11">
        <v>26</v>
      </c>
      <c r="O159" s="13">
        <f t="shared" si="11"/>
        <v>36.8051948051948</v>
      </c>
      <c r="P159" s="163">
        <v>0.041666666666666664</v>
      </c>
      <c r="Q159" s="64"/>
      <c r="R159" s="56"/>
      <c r="S159" s="21"/>
      <c r="T159" s="22"/>
      <c r="U159" s="22"/>
      <c r="V159" s="22"/>
      <c r="W159" s="82"/>
      <c r="X159" s="89"/>
      <c r="Y159" s="45">
        <v>5221</v>
      </c>
      <c r="Z159" s="11" t="s">
        <v>619</v>
      </c>
      <c r="AA159" s="151">
        <v>39</v>
      </c>
      <c r="AB159" s="151">
        <v>0.07</v>
      </c>
      <c r="AC159" s="151">
        <v>26</v>
      </c>
      <c r="AD159" s="146">
        <f t="shared" si="12"/>
        <v>36.8051948051948</v>
      </c>
      <c r="AE159" s="138"/>
      <c r="AF159" s="132">
        <f t="shared" si="10"/>
        <v>36.8051948051948</v>
      </c>
      <c r="AG159" s="170">
        <v>0.041666667</v>
      </c>
      <c r="AI159" s="115"/>
      <c r="AJ159" s="1"/>
      <c r="AK159" s="117"/>
      <c r="AL159" s="7"/>
    </row>
    <row r="160" spans="1:38" ht="45" customHeight="1">
      <c r="A160" s="188"/>
      <c r="B160" s="189"/>
      <c r="C160" s="190"/>
      <c r="D160" s="126"/>
      <c r="E160" s="78"/>
      <c r="F160" s="30"/>
      <c r="G160" s="93"/>
      <c r="H160" s="94"/>
      <c r="I160" s="76"/>
      <c r="J160" s="45">
        <v>107581</v>
      </c>
      <c r="K160" s="11" t="s">
        <v>620</v>
      </c>
      <c r="L160" s="11">
        <v>57</v>
      </c>
      <c r="M160" s="11">
        <v>0.04</v>
      </c>
      <c r="N160" s="11">
        <v>0</v>
      </c>
      <c r="O160" s="13">
        <f t="shared" si="11"/>
        <v>0</v>
      </c>
      <c r="P160" s="163">
        <v>0.041666666666666664</v>
      </c>
      <c r="Q160" s="64"/>
      <c r="R160" s="56"/>
      <c r="S160" s="21"/>
      <c r="T160" s="22"/>
      <c r="U160" s="22"/>
      <c r="V160" s="22"/>
      <c r="W160" s="82"/>
      <c r="X160" s="89"/>
      <c r="Y160" s="45">
        <v>107581</v>
      </c>
      <c r="Z160" s="11" t="s">
        <v>620</v>
      </c>
      <c r="AA160" s="151">
        <v>57</v>
      </c>
      <c r="AB160" s="151">
        <v>0.04</v>
      </c>
      <c r="AC160" s="151">
        <v>0</v>
      </c>
      <c r="AD160" s="146">
        <f t="shared" si="12"/>
        <v>0</v>
      </c>
      <c r="AE160" s="138"/>
      <c r="AF160" s="132">
        <f t="shared" si="10"/>
        <v>0</v>
      </c>
      <c r="AG160" s="170">
        <v>0.041666667</v>
      </c>
      <c r="AI160" s="115"/>
      <c r="AJ160" s="1"/>
      <c r="AK160" s="117"/>
      <c r="AL160" s="7"/>
    </row>
    <row r="161" spans="1:38" ht="45" customHeight="1">
      <c r="A161" s="188"/>
      <c r="B161" s="189"/>
      <c r="C161" s="190"/>
      <c r="D161" s="126"/>
      <c r="E161" s="78"/>
      <c r="F161" s="30"/>
      <c r="G161" s="93"/>
      <c r="H161" s="94"/>
      <c r="I161" s="76"/>
      <c r="J161" s="45">
        <v>5040</v>
      </c>
      <c r="K161" s="11" t="s">
        <v>621</v>
      </c>
      <c r="L161" s="11">
        <v>63</v>
      </c>
      <c r="M161" s="11">
        <v>0.07</v>
      </c>
      <c r="N161" s="11">
        <v>0</v>
      </c>
      <c r="O161" s="13">
        <f t="shared" si="11"/>
        <v>0</v>
      </c>
      <c r="P161" s="163">
        <v>0.041666666666666664</v>
      </c>
      <c r="Q161" s="64"/>
      <c r="R161" s="56"/>
      <c r="S161" s="21"/>
      <c r="T161" s="22"/>
      <c r="U161" s="22"/>
      <c r="V161" s="22"/>
      <c r="W161" s="82"/>
      <c r="X161" s="89"/>
      <c r="Y161" s="45">
        <v>5040</v>
      </c>
      <c r="Z161" s="11" t="s">
        <v>621</v>
      </c>
      <c r="AA161" s="151">
        <v>63</v>
      </c>
      <c r="AB161" s="151">
        <v>0.07</v>
      </c>
      <c r="AC161" s="151">
        <v>0</v>
      </c>
      <c r="AD161" s="146">
        <f t="shared" si="12"/>
        <v>0</v>
      </c>
      <c r="AE161" s="138"/>
      <c r="AF161" s="132">
        <f t="shared" si="10"/>
        <v>0</v>
      </c>
      <c r="AG161" s="170">
        <v>0.041666667</v>
      </c>
      <c r="AI161" s="115"/>
      <c r="AJ161" s="1"/>
      <c r="AK161" s="117"/>
      <c r="AL161" s="7"/>
    </row>
    <row r="162" spans="1:38" ht="45" customHeight="1">
      <c r="A162" s="188"/>
      <c r="B162" s="189"/>
      <c r="C162" s="190"/>
      <c r="D162" s="126"/>
      <c r="E162" s="78"/>
      <c r="F162" s="30"/>
      <c r="G162" s="93"/>
      <c r="H162" s="94"/>
      <c r="I162" s="76"/>
      <c r="J162" s="45">
        <v>110396</v>
      </c>
      <c r="K162" s="11" t="s">
        <v>622</v>
      </c>
      <c r="L162" s="11">
        <v>50</v>
      </c>
      <c r="M162" s="11">
        <v>0.1</v>
      </c>
      <c r="N162" s="11">
        <v>0</v>
      </c>
      <c r="O162" s="13">
        <f t="shared" si="11"/>
        <v>0</v>
      </c>
      <c r="P162" s="163">
        <v>0.041666666666666664</v>
      </c>
      <c r="Q162" s="64"/>
      <c r="R162" s="56"/>
      <c r="S162" s="21"/>
      <c r="T162" s="22"/>
      <c r="U162" s="22"/>
      <c r="V162" s="22"/>
      <c r="W162" s="82"/>
      <c r="X162" s="89"/>
      <c r="Y162" s="45">
        <v>110396</v>
      </c>
      <c r="Z162" s="11" t="s">
        <v>622</v>
      </c>
      <c r="AA162" s="151">
        <v>50</v>
      </c>
      <c r="AB162" s="151">
        <v>0.1</v>
      </c>
      <c r="AC162" s="151">
        <v>0</v>
      </c>
      <c r="AD162" s="146">
        <f t="shared" si="12"/>
        <v>0</v>
      </c>
      <c r="AE162" s="138"/>
      <c r="AF162" s="132">
        <f t="shared" si="10"/>
        <v>0</v>
      </c>
      <c r="AG162" s="170">
        <v>0.041666667</v>
      </c>
      <c r="AI162" s="115"/>
      <c r="AJ162" s="1"/>
      <c r="AK162" s="117"/>
      <c r="AL162" s="7"/>
    </row>
    <row r="163" spans="1:38" ht="45" customHeight="1">
      <c r="A163" s="188"/>
      <c r="B163" s="189"/>
      <c r="C163" s="190"/>
      <c r="D163" s="126"/>
      <c r="E163" s="78"/>
      <c r="F163" s="30"/>
      <c r="G163" s="93"/>
      <c r="H163" s="94"/>
      <c r="I163" s="76"/>
      <c r="J163" s="45">
        <v>5230</v>
      </c>
      <c r="K163" s="11" t="s">
        <v>623</v>
      </c>
      <c r="L163" s="11">
        <v>39</v>
      </c>
      <c r="M163" s="11">
        <v>0.17</v>
      </c>
      <c r="N163" s="11">
        <v>0</v>
      </c>
      <c r="O163" s="13">
        <f t="shared" si="11"/>
        <v>0</v>
      </c>
      <c r="P163" s="163">
        <v>0.041666666666666664</v>
      </c>
      <c r="Q163" s="64"/>
      <c r="R163" s="56"/>
      <c r="S163" s="21"/>
      <c r="T163" s="22"/>
      <c r="U163" s="22"/>
      <c r="V163" s="22"/>
      <c r="W163" s="82"/>
      <c r="X163" s="89"/>
      <c r="Y163" s="45">
        <v>5230</v>
      </c>
      <c r="Z163" s="11" t="s">
        <v>623</v>
      </c>
      <c r="AA163" s="151">
        <v>39</v>
      </c>
      <c r="AB163" s="151">
        <v>0.17</v>
      </c>
      <c r="AC163" s="151">
        <v>0</v>
      </c>
      <c r="AD163" s="146">
        <f t="shared" si="12"/>
        <v>0</v>
      </c>
      <c r="AE163" s="138"/>
      <c r="AF163" s="132">
        <f t="shared" si="10"/>
        <v>0</v>
      </c>
      <c r="AG163" s="170">
        <v>0.041666667</v>
      </c>
      <c r="AI163" s="115"/>
      <c r="AJ163" s="1"/>
      <c r="AK163" s="117"/>
      <c r="AL163" s="7"/>
    </row>
    <row r="164" spans="1:38" ht="45" customHeight="1">
      <c r="A164" s="188"/>
      <c r="B164" s="189"/>
      <c r="C164" s="190"/>
      <c r="D164" s="126"/>
      <c r="E164" s="78"/>
      <c r="F164" s="30"/>
      <c r="G164" s="93"/>
      <c r="H164" s="94"/>
      <c r="I164" s="76"/>
      <c r="J164" s="45">
        <v>11322</v>
      </c>
      <c r="K164" s="11" t="s">
        <v>624</v>
      </c>
      <c r="L164" s="11">
        <v>44</v>
      </c>
      <c r="M164" s="11">
        <v>0.17</v>
      </c>
      <c r="N164" s="11">
        <v>0</v>
      </c>
      <c r="O164" s="13">
        <f t="shared" si="11"/>
        <v>0</v>
      </c>
      <c r="P164" s="163">
        <v>0.041666666666666664</v>
      </c>
      <c r="Q164" s="64"/>
      <c r="R164" s="56"/>
      <c r="S164" s="21"/>
      <c r="T164" s="22"/>
      <c r="U164" s="22"/>
      <c r="V164" s="22"/>
      <c r="W164" s="82"/>
      <c r="X164" s="89"/>
      <c r="Y164" s="45">
        <v>11322</v>
      </c>
      <c r="Z164" s="11" t="s">
        <v>624</v>
      </c>
      <c r="AA164" s="151">
        <v>44</v>
      </c>
      <c r="AB164" s="151">
        <v>0.17</v>
      </c>
      <c r="AC164" s="151">
        <v>0</v>
      </c>
      <c r="AD164" s="146">
        <f t="shared" si="12"/>
        <v>0</v>
      </c>
      <c r="AE164" s="138"/>
      <c r="AF164" s="132">
        <f t="shared" si="10"/>
        <v>0</v>
      </c>
      <c r="AG164" s="170">
        <v>0.041666667</v>
      </c>
      <c r="AI164" s="115"/>
      <c r="AJ164" s="1"/>
      <c r="AK164" s="117"/>
      <c r="AL164" s="7"/>
    </row>
    <row r="165" spans="1:38" ht="45" customHeight="1">
      <c r="A165" s="188"/>
      <c r="B165" s="189"/>
      <c r="C165" s="190"/>
      <c r="D165" s="126"/>
      <c r="E165" s="78"/>
      <c r="F165" s="30"/>
      <c r="G165" s="93"/>
      <c r="H165" s="94"/>
      <c r="I165" s="76"/>
      <c r="J165" s="45">
        <v>5300</v>
      </c>
      <c r="K165" s="11" t="s">
        <v>625</v>
      </c>
      <c r="L165" s="11">
        <v>46</v>
      </c>
      <c r="M165" s="11">
        <v>0.1</v>
      </c>
      <c r="N165" s="11">
        <v>0</v>
      </c>
      <c r="O165" s="13">
        <f t="shared" si="11"/>
        <v>0</v>
      </c>
      <c r="P165" s="163">
        <v>0.041666666666666664</v>
      </c>
      <c r="Q165" s="64"/>
      <c r="R165" s="56"/>
      <c r="S165" s="21"/>
      <c r="T165" s="22"/>
      <c r="U165" s="22"/>
      <c r="V165" s="22"/>
      <c r="W165" s="82"/>
      <c r="X165" s="89"/>
      <c r="Y165" s="45">
        <v>5300</v>
      </c>
      <c r="Z165" s="11" t="s">
        <v>625</v>
      </c>
      <c r="AA165" s="151">
        <v>46</v>
      </c>
      <c r="AB165" s="151">
        <v>0.1</v>
      </c>
      <c r="AC165" s="151">
        <v>0</v>
      </c>
      <c r="AD165" s="146">
        <f t="shared" si="12"/>
        <v>0</v>
      </c>
      <c r="AE165" s="138"/>
      <c r="AF165" s="132">
        <f t="shared" si="10"/>
        <v>0</v>
      </c>
      <c r="AG165" s="170">
        <v>0.041666667</v>
      </c>
      <c r="AI165" s="115"/>
      <c r="AJ165" s="1"/>
      <c r="AK165" s="117"/>
      <c r="AL165" s="7"/>
    </row>
    <row r="166" spans="1:38" ht="45" customHeight="1">
      <c r="A166" s="188"/>
      <c r="B166" s="189"/>
      <c r="C166" s="190"/>
      <c r="D166" s="126"/>
      <c r="E166" s="78"/>
      <c r="F166" s="30"/>
      <c r="G166" s="93"/>
      <c r="H166" s="94"/>
      <c r="I166" s="76"/>
      <c r="J166" s="45">
        <v>5363</v>
      </c>
      <c r="K166" s="11" t="s">
        <v>626</v>
      </c>
      <c r="L166" s="11">
        <v>32</v>
      </c>
      <c r="M166" s="11">
        <v>0.14</v>
      </c>
      <c r="N166" s="11">
        <v>11</v>
      </c>
      <c r="O166" s="13">
        <f t="shared" si="11"/>
        <v>7.785714285714286</v>
      </c>
      <c r="P166" s="163">
        <v>0.041666666666666664</v>
      </c>
      <c r="Q166" s="64"/>
      <c r="R166" s="56"/>
      <c r="S166" s="21"/>
      <c r="T166" s="22"/>
      <c r="U166" s="22"/>
      <c r="V166" s="22"/>
      <c r="W166" s="82"/>
      <c r="X166" s="89"/>
      <c r="Y166" s="45">
        <v>5363</v>
      </c>
      <c r="Z166" s="11" t="s">
        <v>626</v>
      </c>
      <c r="AA166" s="151">
        <v>32</v>
      </c>
      <c r="AB166" s="151">
        <v>0.14</v>
      </c>
      <c r="AC166" s="151">
        <v>11</v>
      </c>
      <c r="AD166" s="146">
        <f t="shared" si="12"/>
        <v>7.785714285714286</v>
      </c>
      <c r="AE166" s="138"/>
      <c r="AF166" s="132">
        <f t="shared" si="10"/>
        <v>7.785714285714286</v>
      </c>
      <c r="AG166" s="170">
        <v>0.041666667</v>
      </c>
      <c r="AI166" s="115"/>
      <c r="AJ166" s="1"/>
      <c r="AK166" s="117"/>
      <c r="AL166" s="7"/>
    </row>
    <row r="167" spans="1:38" ht="45" customHeight="1">
      <c r="A167" s="102" t="s">
        <v>60</v>
      </c>
      <c r="B167" s="106" t="s">
        <v>829</v>
      </c>
      <c r="C167" s="103">
        <v>2633</v>
      </c>
      <c r="D167" s="126"/>
      <c r="E167" s="79" t="s">
        <v>188</v>
      </c>
      <c r="F167" s="32" t="s">
        <v>189</v>
      </c>
      <c r="G167" s="95">
        <v>228</v>
      </c>
      <c r="H167" s="96">
        <v>6.81</v>
      </c>
      <c r="I167" s="76"/>
      <c r="J167" s="65">
        <v>1762</v>
      </c>
      <c r="K167" s="11" t="s">
        <v>627</v>
      </c>
      <c r="L167" s="12">
        <v>227.99999999999997</v>
      </c>
      <c r="M167" s="13">
        <v>6.809999999999999</v>
      </c>
      <c r="N167" s="13">
        <v>1900.9999999999998</v>
      </c>
      <c r="O167" s="14">
        <v>27.66105993859298</v>
      </c>
      <c r="P167" s="161">
        <v>1</v>
      </c>
      <c r="Q167" s="64"/>
      <c r="R167" s="56">
        <v>7051</v>
      </c>
      <c r="S167" s="21" t="s">
        <v>321</v>
      </c>
      <c r="T167" s="22">
        <v>229</v>
      </c>
      <c r="U167" s="22">
        <v>6.8</v>
      </c>
      <c r="V167" s="22">
        <v>1880</v>
      </c>
      <c r="W167" s="82">
        <f>(V167/660)/(U167/65.4)</f>
        <v>27.395721925133696</v>
      </c>
      <c r="X167" s="89"/>
      <c r="Y167" s="85" t="s">
        <v>628</v>
      </c>
      <c r="Z167" s="19" t="s">
        <v>627</v>
      </c>
      <c r="AA167" s="137">
        <v>227.99999999999997</v>
      </c>
      <c r="AB167" s="137">
        <v>6.809999999999999</v>
      </c>
      <c r="AC167" s="137">
        <v>1900.9999999999998</v>
      </c>
      <c r="AD167" s="138"/>
      <c r="AE167" s="138"/>
      <c r="AF167" s="132">
        <f t="shared" si="10"/>
        <v>27.66105993859298</v>
      </c>
      <c r="AG167" s="170">
        <v>1</v>
      </c>
      <c r="AI167" s="115" t="s">
        <v>915</v>
      </c>
      <c r="AJ167" s="1" t="s">
        <v>916</v>
      </c>
      <c r="AK167" s="117"/>
      <c r="AL167" s="7"/>
    </row>
    <row r="168" spans="1:38" ht="45" customHeight="1">
      <c r="A168" s="102" t="s">
        <v>59</v>
      </c>
      <c r="B168" s="106" t="s">
        <v>830</v>
      </c>
      <c r="C168" s="103">
        <v>2630</v>
      </c>
      <c r="D168" s="126"/>
      <c r="E168" s="79" t="s">
        <v>186</v>
      </c>
      <c r="F168" s="32" t="s">
        <v>187</v>
      </c>
      <c r="G168" s="95">
        <v>2</v>
      </c>
      <c r="H168" s="96">
        <v>0.01</v>
      </c>
      <c r="I168" s="76"/>
      <c r="J168" s="65">
        <v>7772</v>
      </c>
      <c r="K168" s="11" t="s">
        <v>629</v>
      </c>
      <c r="L168" s="12">
        <v>1</v>
      </c>
      <c r="M168" s="13">
        <v>0.02</v>
      </c>
      <c r="N168" s="13">
        <v>7</v>
      </c>
      <c r="O168" s="14">
        <v>34.68181818181819</v>
      </c>
      <c r="P168" s="161">
        <v>1</v>
      </c>
      <c r="Q168" s="64"/>
      <c r="R168" s="56">
        <v>800</v>
      </c>
      <c r="S168" s="21" t="s">
        <v>320</v>
      </c>
      <c r="T168" s="22">
        <v>2</v>
      </c>
      <c r="U168" s="22">
        <v>0</v>
      </c>
      <c r="V168" s="22">
        <v>6</v>
      </c>
      <c r="W168" s="82"/>
      <c r="X168" s="89"/>
      <c r="Y168" s="85" t="s">
        <v>630</v>
      </c>
      <c r="Z168" s="17" t="s">
        <v>629</v>
      </c>
      <c r="AA168" s="137">
        <v>1</v>
      </c>
      <c r="AB168" s="137">
        <v>0.02</v>
      </c>
      <c r="AC168" s="137">
        <v>7</v>
      </c>
      <c r="AD168" s="138"/>
      <c r="AE168" s="138"/>
      <c r="AF168" s="132">
        <f t="shared" si="10"/>
        <v>34.68181818181819</v>
      </c>
      <c r="AG168" s="170">
        <v>1</v>
      </c>
      <c r="AI168" s="115" t="s">
        <v>917</v>
      </c>
      <c r="AJ168" s="1" t="s">
        <v>918</v>
      </c>
      <c r="AK168" s="117"/>
      <c r="AL168" s="7"/>
    </row>
    <row r="169" spans="1:38" ht="51" customHeight="1">
      <c r="A169" s="102" t="s">
        <v>61</v>
      </c>
      <c r="B169" s="106" t="s">
        <v>831</v>
      </c>
      <c r="C169" s="103">
        <v>2635</v>
      </c>
      <c r="D169" s="126"/>
      <c r="E169" s="79" t="s">
        <v>190</v>
      </c>
      <c r="F169" s="32" t="s">
        <v>191</v>
      </c>
      <c r="G169" s="95">
        <v>1</v>
      </c>
      <c r="H169" s="96">
        <v>0.02</v>
      </c>
      <c r="I169" s="76"/>
      <c r="J169" s="65">
        <v>250</v>
      </c>
      <c r="K169" s="11" t="s">
        <v>631</v>
      </c>
      <c r="L169" s="12">
        <v>1</v>
      </c>
      <c r="M169" s="13">
        <v>0.02</v>
      </c>
      <c r="N169" s="13">
        <v>2</v>
      </c>
      <c r="O169" s="14">
        <v>9.90909090909091</v>
      </c>
      <c r="P169" s="161">
        <v>1</v>
      </c>
      <c r="Q169" s="64"/>
      <c r="R169" s="56">
        <v>2277</v>
      </c>
      <c r="S169" s="21" t="s">
        <v>322</v>
      </c>
      <c r="T169" s="22">
        <v>1</v>
      </c>
      <c r="U169" s="22">
        <v>0</v>
      </c>
      <c r="V169" s="22">
        <v>0</v>
      </c>
      <c r="W169" s="82"/>
      <c r="X169" s="89"/>
      <c r="Y169" s="85" t="s">
        <v>633</v>
      </c>
      <c r="Z169" s="19" t="s">
        <v>632</v>
      </c>
      <c r="AA169" s="137">
        <v>1</v>
      </c>
      <c r="AB169" s="137">
        <v>0.02</v>
      </c>
      <c r="AC169" s="137">
        <v>2</v>
      </c>
      <c r="AD169" s="138"/>
      <c r="AE169" s="138"/>
      <c r="AF169" s="132">
        <f t="shared" si="10"/>
        <v>9.90909090909091</v>
      </c>
      <c r="AG169" s="170">
        <v>1</v>
      </c>
      <c r="AI169" s="115" t="s">
        <v>919</v>
      </c>
      <c r="AJ169" s="1" t="s">
        <v>920</v>
      </c>
      <c r="AK169" s="117"/>
      <c r="AL169" s="7"/>
    </row>
    <row r="170" spans="1:38" ht="45" customHeight="1">
      <c r="A170" s="102" t="s">
        <v>62</v>
      </c>
      <c r="B170" s="107" t="s">
        <v>832</v>
      </c>
      <c r="C170" s="103">
        <v>2640</v>
      </c>
      <c r="D170" s="126"/>
      <c r="E170" s="79" t="s">
        <v>194</v>
      </c>
      <c r="F170" s="32" t="s">
        <v>195</v>
      </c>
      <c r="G170" s="95">
        <v>251</v>
      </c>
      <c r="H170" s="96">
        <v>1.19</v>
      </c>
      <c r="I170" s="76"/>
      <c r="J170" s="65">
        <v>2784</v>
      </c>
      <c r="K170" s="11" t="s">
        <v>634</v>
      </c>
      <c r="L170" s="12">
        <v>254.99999999999997</v>
      </c>
      <c r="M170" s="13">
        <v>1.42</v>
      </c>
      <c r="N170" s="13">
        <v>276.99999999999994</v>
      </c>
      <c r="O170" s="14">
        <v>19.329705505761844</v>
      </c>
      <c r="P170" s="161">
        <v>1</v>
      </c>
      <c r="Q170" s="64"/>
      <c r="R170" s="56" t="s">
        <v>921</v>
      </c>
      <c r="S170" s="21" t="s">
        <v>638</v>
      </c>
      <c r="T170" s="22">
        <v>324</v>
      </c>
      <c r="U170" s="22">
        <v>4.1</v>
      </c>
      <c r="V170" s="22">
        <v>0</v>
      </c>
      <c r="W170" s="82">
        <v>0</v>
      </c>
      <c r="X170" s="89"/>
      <c r="Y170" s="85" t="s">
        <v>635</v>
      </c>
      <c r="Z170" s="19" t="s">
        <v>634</v>
      </c>
      <c r="AA170" s="137">
        <v>254.99999999999997</v>
      </c>
      <c r="AB170" s="137">
        <v>1.42</v>
      </c>
      <c r="AC170" s="137">
        <v>276.99999999999994</v>
      </c>
      <c r="AD170" s="138"/>
      <c r="AE170" s="138"/>
      <c r="AF170" s="132">
        <f t="shared" si="10"/>
        <v>19.329705505761844</v>
      </c>
      <c r="AG170" s="170">
        <v>1</v>
      </c>
      <c r="AI170" s="7" t="s">
        <v>924</v>
      </c>
      <c r="AJ170" s="116" t="s">
        <v>1018</v>
      </c>
      <c r="AK170" s="117"/>
      <c r="AL170" s="7"/>
    </row>
    <row r="171" spans="1:38" ht="45" customHeight="1">
      <c r="A171" s="102" t="s">
        <v>63</v>
      </c>
      <c r="B171" s="107" t="s">
        <v>833</v>
      </c>
      <c r="C171" s="103">
        <v>2641</v>
      </c>
      <c r="D171" s="126"/>
      <c r="E171" s="79" t="s">
        <v>192</v>
      </c>
      <c r="F171" s="32" t="s">
        <v>193</v>
      </c>
      <c r="G171" s="95">
        <v>318</v>
      </c>
      <c r="H171" s="96">
        <v>2.48</v>
      </c>
      <c r="I171" s="76"/>
      <c r="J171" s="65">
        <v>2754</v>
      </c>
      <c r="K171" s="49" t="s">
        <v>636</v>
      </c>
      <c r="L171" s="12">
        <v>318</v>
      </c>
      <c r="M171" s="13">
        <v>2.4800000000000004</v>
      </c>
      <c r="N171" s="13">
        <v>68</v>
      </c>
      <c r="O171" s="14">
        <v>2.7170087976539588</v>
      </c>
      <c r="P171" s="161">
        <v>1</v>
      </c>
      <c r="Q171" s="64"/>
      <c r="R171" s="56">
        <v>7103</v>
      </c>
      <c r="S171" s="21" t="s">
        <v>323</v>
      </c>
      <c r="T171" s="22">
        <v>318</v>
      </c>
      <c r="U171" s="22">
        <v>2.5</v>
      </c>
      <c r="V171" s="22">
        <v>403</v>
      </c>
      <c r="W171" s="82">
        <f>(V171/660)/(U171/65.4)</f>
        <v>15.973454545454546</v>
      </c>
      <c r="X171" s="89"/>
      <c r="Y171" s="85" t="s">
        <v>637</v>
      </c>
      <c r="Z171" s="19" t="s">
        <v>636</v>
      </c>
      <c r="AA171" s="137">
        <v>318</v>
      </c>
      <c r="AB171" s="137">
        <v>2.4800000000000004</v>
      </c>
      <c r="AC171" s="137">
        <v>68</v>
      </c>
      <c r="AD171" s="138"/>
      <c r="AE171" s="138"/>
      <c r="AF171" s="132">
        <f t="shared" si="10"/>
        <v>2.7170087976539588</v>
      </c>
      <c r="AG171" s="170">
        <v>1</v>
      </c>
      <c r="AI171" s="7" t="s">
        <v>1019</v>
      </c>
      <c r="AJ171" s="7" t="s">
        <v>1020</v>
      </c>
      <c r="AK171" s="117"/>
      <c r="AL171" s="7"/>
    </row>
    <row r="172" spans="1:38" ht="45" customHeight="1">
      <c r="A172" s="102" t="s">
        <v>64</v>
      </c>
      <c r="B172" s="107" t="s">
        <v>834</v>
      </c>
      <c r="C172" s="103">
        <v>2642</v>
      </c>
      <c r="D172" s="126"/>
      <c r="E172" s="79" t="s">
        <v>196</v>
      </c>
      <c r="F172" s="32" t="s">
        <v>197</v>
      </c>
      <c r="G172" s="95">
        <v>323</v>
      </c>
      <c r="H172" s="96">
        <v>1.09</v>
      </c>
      <c r="I172" s="76"/>
      <c r="J172" s="70" t="s">
        <v>923</v>
      </c>
      <c r="K172" s="11" t="s">
        <v>639</v>
      </c>
      <c r="L172" s="13">
        <v>323</v>
      </c>
      <c r="M172" s="13">
        <v>1.09</v>
      </c>
      <c r="N172" s="23">
        <v>120.97</v>
      </c>
      <c r="O172" s="13">
        <v>10.997272727272726</v>
      </c>
      <c r="P172" s="161">
        <v>1</v>
      </c>
      <c r="Q172" s="64"/>
      <c r="R172" s="56" t="s">
        <v>922</v>
      </c>
      <c r="S172" s="21" t="s">
        <v>64</v>
      </c>
      <c r="T172" s="22">
        <v>261</v>
      </c>
      <c r="U172" s="22">
        <v>2</v>
      </c>
      <c r="V172" s="22">
        <v>0</v>
      </c>
      <c r="W172" s="82">
        <f>(V172/660)/(U172/65.4)</f>
        <v>0</v>
      </c>
      <c r="X172" s="89"/>
      <c r="Y172" s="85" t="s">
        <v>640</v>
      </c>
      <c r="Z172" s="19" t="s">
        <v>639</v>
      </c>
      <c r="AA172" s="137">
        <v>323</v>
      </c>
      <c r="AB172" s="137">
        <v>1.09</v>
      </c>
      <c r="AC172" s="142">
        <v>120.97</v>
      </c>
      <c r="AD172" s="138"/>
      <c r="AE172" s="138"/>
      <c r="AF172" s="132">
        <f t="shared" si="10"/>
        <v>10.997272727272726</v>
      </c>
      <c r="AG172" s="170">
        <v>1</v>
      </c>
      <c r="AI172" s="117" t="s">
        <v>1021</v>
      </c>
      <c r="AJ172" s="116" t="s">
        <v>925</v>
      </c>
      <c r="AK172" s="117"/>
      <c r="AL172" s="7"/>
    </row>
    <row r="173" spans="1:38" ht="45" customHeight="1">
      <c r="A173" s="188" t="s">
        <v>65</v>
      </c>
      <c r="B173" s="189" t="s">
        <v>835</v>
      </c>
      <c r="C173" s="190">
        <v>2645</v>
      </c>
      <c r="D173" s="126"/>
      <c r="E173" s="78"/>
      <c r="F173" s="30" t="s">
        <v>641</v>
      </c>
      <c r="G173" s="93"/>
      <c r="H173" s="94"/>
      <c r="I173" s="76"/>
      <c r="J173" s="65"/>
      <c r="K173" s="45" t="s">
        <v>641</v>
      </c>
      <c r="L173" s="12">
        <v>315.25</v>
      </c>
      <c r="M173" s="13">
        <v>3.77875</v>
      </c>
      <c r="N173" s="13">
        <v>419.375</v>
      </c>
      <c r="O173" s="14">
        <v>10.997353622229573</v>
      </c>
      <c r="P173" s="161">
        <v>1</v>
      </c>
      <c r="Q173" s="64"/>
      <c r="R173" s="56"/>
      <c r="S173" s="21" t="s">
        <v>641</v>
      </c>
      <c r="T173" s="22">
        <v>219</v>
      </c>
      <c r="U173" s="22">
        <v>1.1025</v>
      </c>
      <c r="V173" s="22">
        <v>0</v>
      </c>
      <c r="W173" s="82">
        <v>0</v>
      </c>
      <c r="X173" s="89"/>
      <c r="Y173" s="85" t="s">
        <v>97</v>
      </c>
      <c r="Z173" s="17" t="s">
        <v>641</v>
      </c>
      <c r="AA173" s="137">
        <v>315.25</v>
      </c>
      <c r="AB173" s="137">
        <v>3.77875</v>
      </c>
      <c r="AC173" s="137">
        <v>419.375</v>
      </c>
      <c r="AD173" s="138"/>
      <c r="AE173" s="138"/>
      <c r="AF173" s="132">
        <f t="shared" si="10"/>
        <v>10.997353622229573</v>
      </c>
      <c r="AG173" s="170">
        <v>1</v>
      </c>
      <c r="AI173" s="117" t="s">
        <v>1022</v>
      </c>
      <c r="AJ173" s="6" t="s">
        <v>1023</v>
      </c>
      <c r="AK173" s="117"/>
      <c r="AL173" s="7"/>
    </row>
    <row r="174" spans="1:38" ht="45" customHeight="1">
      <c r="A174" s="188"/>
      <c r="B174" s="189"/>
      <c r="C174" s="190"/>
      <c r="D174" s="126"/>
      <c r="E174" s="78"/>
      <c r="F174" s="30"/>
      <c r="G174" s="93"/>
      <c r="H174" s="94"/>
      <c r="I174" s="76"/>
      <c r="J174" s="46">
        <v>18447</v>
      </c>
      <c r="K174" s="11" t="s">
        <v>642</v>
      </c>
      <c r="L174" s="11">
        <v>298</v>
      </c>
      <c r="M174" s="11">
        <v>4.7</v>
      </c>
      <c r="N174" s="11">
        <v>838</v>
      </c>
      <c r="O174" s="53">
        <f>(N174/660)/(M174/65.4)</f>
        <v>17.667698259187624</v>
      </c>
      <c r="P174" s="161">
        <v>0.25</v>
      </c>
      <c r="Q174" s="64"/>
      <c r="R174" s="56"/>
      <c r="S174" s="21"/>
      <c r="T174" s="22"/>
      <c r="U174" s="22"/>
      <c r="V174" s="22"/>
      <c r="W174" s="82"/>
      <c r="X174" s="89"/>
      <c r="Y174" s="46">
        <v>18447</v>
      </c>
      <c r="Z174" s="11" t="s">
        <v>642</v>
      </c>
      <c r="AA174" s="151">
        <v>298</v>
      </c>
      <c r="AB174" s="151">
        <v>4.7</v>
      </c>
      <c r="AC174" s="151">
        <v>838</v>
      </c>
      <c r="AD174" s="152">
        <f>(AC174/660)/(AB174/65.4)</f>
        <v>17.667698259187624</v>
      </c>
      <c r="AE174" s="138"/>
      <c r="AF174" s="132"/>
      <c r="AG174" s="170">
        <v>0.25</v>
      </c>
      <c r="AI174" s="115"/>
      <c r="AJ174" s="6"/>
      <c r="AK174" s="117"/>
      <c r="AL174" s="7"/>
    </row>
    <row r="175" spans="1:38" ht="45" customHeight="1">
      <c r="A175" s="188"/>
      <c r="B175" s="189"/>
      <c r="C175" s="190"/>
      <c r="D175" s="126"/>
      <c r="E175" s="78"/>
      <c r="F175" s="30"/>
      <c r="G175" s="93"/>
      <c r="H175" s="94"/>
      <c r="I175" s="76"/>
      <c r="J175" s="46">
        <v>29616</v>
      </c>
      <c r="K175" s="11" t="s">
        <v>643</v>
      </c>
      <c r="L175" s="11">
        <v>345</v>
      </c>
      <c r="M175" s="11">
        <v>3.7</v>
      </c>
      <c r="N175" s="11">
        <v>809</v>
      </c>
      <c r="O175" s="53">
        <f>(N175/660)/(M175/65.4)</f>
        <v>21.666093366093367</v>
      </c>
      <c r="P175" s="161">
        <v>0.125</v>
      </c>
      <c r="Q175" s="64"/>
      <c r="R175" s="56"/>
      <c r="S175" s="21"/>
      <c r="T175" s="22"/>
      <c r="U175" s="22"/>
      <c r="V175" s="22"/>
      <c r="W175" s="82"/>
      <c r="X175" s="89"/>
      <c r="Y175" s="46">
        <v>29616</v>
      </c>
      <c r="Z175" s="11" t="s">
        <v>643</v>
      </c>
      <c r="AA175" s="151">
        <v>345</v>
      </c>
      <c r="AB175" s="151">
        <v>3.7</v>
      </c>
      <c r="AC175" s="151">
        <v>809</v>
      </c>
      <c r="AD175" s="152">
        <f>(AC175/660)/(AB175/65.4)</f>
        <v>21.666093366093367</v>
      </c>
      <c r="AE175" s="138"/>
      <c r="AF175" s="132"/>
      <c r="AG175" s="170">
        <v>0.125</v>
      </c>
      <c r="AI175" s="115"/>
      <c r="AJ175" s="6"/>
      <c r="AK175" s="117"/>
      <c r="AL175" s="7"/>
    </row>
    <row r="176" spans="1:38" ht="45" customHeight="1">
      <c r="A176" s="188"/>
      <c r="B176" s="189"/>
      <c r="C176" s="190"/>
      <c r="D176" s="126"/>
      <c r="E176" s="78"/>
      <c r="F176" s="30"/>
      <c r="G176" s="93"/>
      <c r="H176" s="94"/>
      <c r="I176" s="76"/>
      <c r="J176" s="46">
        <v>2772</v>
      </c>
      <c r="K176" s="11" t="s">
        <v>644</v>
      </c>
      <c r="L176" s="11">
        <v>347</v>
      </c>
      <c r="M176" s="11">
        <v>4.72</v>
      </c>
      <c r="N176" s="11">
        <v>290</v>
      </c>
      <c r="O176" s="53">
        <f>(N176/660)/(M176/65.4)</f>
        <v>6.088212634822805</v>
      </c>
      <c r="P176" s="161">
        <v>0.25</v>
      </c>
      <c r="Q176" s="64"/>
      <c r="R176" s="56"/>
      <c r="S176" s="21"/>
      <c r="T176" s="22"/>
      <c r="U176" s="22"/>
      <c r="V176" s="22"/>
      <c r="W176" s="82"/>
      <c r="X176" s="89"/>
      <c r="Y176" s="46">
        <v>2772</v>
      </c>
      <c r="Z176" s="11" t="s">
        <v>644</v>
      </c>
      <c r="AA176" s="151">
        <v>347</v>
      </c>
      <c r="AB176" s="151">
        <v>4.72</v>
      </c>
      <c r="AC176" s="151">
        <v>290</v>
      </c>
      <c r="AD176" s="152">
        <f>(AC176/660)/(AB176/65.4)</f>
        <v>6.088212634822805</v>
      </c>
      <c r="AE176" s="138"/>
      <c r="AF176" s="132"/>
      <c r="AG176" s="170">
        <v>0.25</v>
      </c>
      <c r="AI176" s="115"/>
      <c r="AJ176" s="6"/>
      <c r="AK176" s="117"/>
      <c r="AL176" s="7"/>
    </row>
    <row r="177" spans="1:38" ht="45" customHeight="1">
      <c r="A177" s="188"/>
      <c r="B177" s="189"/>
      <c r="C177" s="190"/>
      <c r="D177" s="126"/>
      <c r="E177" s="78"/>
      <c r="F177" s="30"/>
      <c r="G177" s="93"/>
      <c r="H177" s="94"/>
      <c r="I177" s="76"/>
      <c r="J177" s="46">
        <v>1907</v>
      </c>
      <c r="K177" s="11" t="s">
        <v>645</v>
      </c>
      <c r="L177" s="11">
        <v>288</v>
      </c>
      <c r="M177" s="11">
        <v>0.11</v>
      </c>
      <c r="N177" s="11">
        <v>0</v>
      </c>
      <c r="O177" s="53">
        <f>(N177/660)/(M177/65.4)</f>
        <v>0</v>
      </c>
      <c r="P177" s="161">
        <v>0.25</v>
      </c>
      <c r="Q177" s="64"/>
      <c r="R177" s="56"/>
      <c r="S177" s="21"/>
      <c r="T177" s="22"/>
      <c r="U177" s="22"/>
      <c r="V177" s="22"/>
      <c r="W177" s="82"/>
      <c r="X177" s="89"/>
      <c r="Y177" s="46">
        <v>1907</v>
      </c>
      <c r="Z177" s="11" t="s">
        <v>645</v>
      </c>
      <c r="AA177" s="151">
        <v>288</v>
      </c>
      <c r="AB177" s="151">
        <v>0.11</v>
      </c>
      <c r="AC177" s="151">
        <v>0</v>
      </c>
      <c r="AD177" s="152">
        <f>(AC177/660)/(AB177/65.4)</f>
        <v>0</v>
      </c>
      <c r="AE177" s="138"/>
      <c r="AF177" s="132"/>
      <c r="AG177" s="170">
        <v>0.25</v>
      </c>
      <c r="AI177" s="115"/>
      <c r="AJ177" s="6"/>
      <c r="AK177" s="117"/>
      <c r="AL177" s="7"/>
    </row>
    <row r="178" spans="1:38" ht="45" customHeight="1">
      <c r="A178" s="188"/>
      <c r="B178" s="189"/>
      <c r="C178" s="190"/>
      <c r="D178" s="126"/>
      <c r="E178" s="78"/>
      <c r="F178" s="30"/>
      <c r="G178" s="93"/>
      <c r="H178" s="94"/>
      <c r="I178" s="76"/>
      <c r="J178" s="46">
        <v>29612</v>
      </c>
      <c r="K178" s="11" t="s">
        <v>646</v>
      </c>
      <c r="L178" s="11">
        <v>311</v>
      </c>
      <c r="M178" s="11">
        <v>7.47</v>
      </c>
      <c r="N178" s="11">
        <v>290</v>
      </c>
      <c r="O178" s="53">
        <f>(N178/660)/(M178/65.4)</f>
        <v>3.8469027625654135</v>
      </c>
      <c r="P178" s="161">
        <v>0.125</v>
      </c>
      <c r="Q178" s="64"/>
      <c r="R178" s="56"/>
      <c r="S178" s="21"/>
      <c r="T178" s="22"/>
      <c r="U178" s="22"/>
      <c r="V178" s="22"/>
      <c r="W178" s="82"/>
      <c r="X178" s="89"/>
      <c r="Y178" s="46">
        <v>29612</v>
      </c>
      <c r="Z178" s="11" t="s">
        <v>646</v>
      </c>
      <c r="AA178" s="151">
        <v>311</v>
      </c>
      <c r="AB178" s="151">
        <v>7.47</v>
      </c>
      <c r="AC178" s="151">
        <v>290</v>
      </c>
      <c r="AD178" s="152">
        <f>(AC178/660)/(AB178/65.4)</f>
        <v>3.8469027625654135</v>
      </c>
      <c r="AE178" s="138"/>
      <c r="AF178" s="132"/>
      <c r="AG178" s="170">
        <v>0.125</v>
      </c>
      <c r="AI178" s="115"/>
      <c r="AJ178" s="6"/>
      <c r="AK178" s="117"/>
      <c r="AL178" s="7"/>
    </row>
    <row r="179" spans="1:38" ht="45" customHeight="1">
      <c r="A179" s="102" t="s">
        <v>67</v>
      </c>
      <c r="B179" s="107" t="s">
        <v>836</v>
      </c>
      <c r="C179" s="103">
        <v>2656</v>
      </c>
      <c r="D179" s="126"/>
      <c r="E179" s="79" t="s">
        <v>200</v>
      </c>
      <c r="F179" s="32" t="s">
        <v>201</v>
      </c>
      <c r="G179" s="95">
        <v>43</v>
      </c>
      <c r="H179" s="96">
        <v>0.01</v>
      </c>
      <c r="I179" s="76"/>
      <c r="J179" s="65">
        <v>149</v>
      </c>
      <c r="K179" s="11" t="s">
        <v>647</v>
      </c>
      <c r="L179" s="12">
        <v>43</v>
      </c>
      <c r="M179" s="13">
        <v>0.01</v>
      </c>
      <c r="N179" s="13">
        <v>0</v>
      </c>
      <c r="O179" s="14">
        <v>0</v>
      </c>
      <c r="P179" s="161">
        <v>1</v>
      </c>
      <c r="Q179" s="64"/>
      <c r="R179" s="56"/>
      <c r="S179" s="21" t="s">
        <v>325</v>
      </c>
      <c r="T179" s="22">
        <v>41</v>
      </c>
      <c r="U179" s="22">
        <v>0</v>
      </c>
      <c r="V179" s="22">
        <v>0</v>
      </c>
      <c r="W179" s="82"/>
      <c r="X179" s="89"/>
      <c r="Y179" s="86" t="s">
        <v>395</v>
      </c>
      <c r="Z179" s="34" t="s">
        <v>201</v>
      </c>
      <c r="AA179" s="141">
        <v>43</v>
      </c>
      <c r="AB179" s="141">
        <v>0.01</v>
      </c>
      <c r="AC179" s="138">
        <v>0</v>
      </c>
      <c r="AD179" s="138"/>
      <c r="AE179" s="138"/>
      <c r="AF179" s="132">
        <f t="shared" si="10"/>
        <v>0</v>
      </c>
      <c r="AG179" s="170">
        <v>1</v>
      </c>
      <c r="AI179" s="115" t="s">
        <v>1024</v>
      </c>
      <c r="AJ179" s="6" t="s">
        <v>460</v>
      </c>
      <c r="AK179" s="117"/>
      <c r="AL179" s="7"/>
    </row>
    <row r="180" spans="1:38" ht="45" customHeight="1">
      <c r="A180" s="102" t="s">
        <v>69</v>
      </c>
      <c r="B180" s="107" t="s">
        <v>837</v>
      </c>
      <c r="C180" s="103">
        <v>2658</v>
      </c>
      <c r="D180" s="126"/>
      <c r="E180" s="79" t="s">
        <v>202</v>
      </c>
      <c r="F180" s="32" t="s">
        <v>203</v>
      </c>
      <c r="G180" s="95">
        <v>295</v>
      </c>
      <c r="H180" s="96">
        <v>0.04</v>
      </c>
      <c r="I180" s="76"/>
      <c r="J180" s="65">
        <v>8197</v>
      </c>
      <c r="K180" s="11" t="s">
        <v>648</v>
      </c>
      <c r="L180" s="12">
        <v>230.99999999999997</v>
      </c>
      <c r="M180" s="13">
        <v>0.039999999999999994</v>
      </c>
      <c r="N180" s="13">
        <v>0</v>
      </c>
      <c r="O180" s="14">
        <v>0</v>
      </c>
      <c r="P180" s="161">
        <v>1</v>
      </c>
      <c r="Q180" s="64"/>
      <c r="R180" s="56"/>
      <c r="S180" s="21" t="s">
        <v>327</v>
      </c>
      <c r="T180" s="22">
        <v>295</v>
      </c>
      <c r="U180" s="22">
        <v>0</v>
      </c>
      <c r="V180" s="22">
        <v>0</v>
      </c>
      <c r="W180" s="82"/>
      <c r="X180" s="89"/>
      <c r="Y180" s="86" t="s">
        <v>335</v>
      </c>
      <c r="Z180" s="20" t="s">
        <v>203</v>
      </c>
      <c r="AA180" s="43">
        <v>295</v>
      </c>
      <c r="AB180" s="43">
        <v>0.04</v>
      </c>
      <c r="AC180" s="138">
        <v>0</v>
      </c>
      <c r="AD180" s="138"/>
      <c r="AE180" s="138"/>
      <c r="AF180" s="132"/>
      <c r="AG180" s="170">
        <v>1</v>
      </c>
      <c r="AI180" s="115" t="s">
        <v>1024</v>
      </c>
      <c r="AJ180" s="6" t="s">
        <v>460</v>
      </c>
      <c r="AK180" s="117"/>
      <c r="AL180" s="7"/>
    </row>
    <row r="181" spans="1:38" ht="45" customHeight="1">
      <c r="A181" s="102" t="s">
        <v>68</v>
      </c>
      <c r="B181" s="106" t="s">
        <v>838</v>
      </c>
      <c r="C181" s="103">
        <v>2657</v>
      </c>
      <c r="D181" s="126"/>
      <c r="E181" s="79" t="s">
        <v>200</v>
      </c>
      <c r="F181" s="32" t="s">
        <v>201</v>
      </c>
      <c r="G181" s="95">
        <v>43</v>
      </c>
      <c r="H181" s="96">
        <v>0.01</v>
      </c>
      <c r="I181" s="64"/>
      <c r="J181" s="65">
        <v>149</v>
      </c>
      <c r="K181" s="11" t="s">
        <v>647</v>
      </c>
      <c r="L181" s="12">
        <v>43</v>
      </c>
      <c r="M181" s="13">
        <v>0.01</v>
      </c>
      <c r="N181" s="13">
        <v>0</v>
      </c>
      <c r="O181" s="14">
        <v>0</v>
      </c>
      <c r="P181" s="161">
        <v>1</v>
      </c>
      <c r="Q181" s="64"/>
      <c r="R181" s="56"/>
      <c r="S181" s="21" t="s">
        <v>326</v>
      </c>
      <c r="T181" s="22">
        <v>41</v>
      </c>
      <c r="U181" s="22">
        <v>0</v>
      </c>
      <c r="V181" s="22">
        <v>0</v>
      </c>
      <c r="W181" s="82"/>
      <c r="X181" s="89"/>
      <c r="Y181" s="86" t="s">
        <v>395</v>
      </c>
      <c r="Z181" s="34" t="s">
        <v>201</v>
      </c>
      <c r="AA181" s="141">
        <v>43</v>
      </c>
      <c r="AB181" s="141">
        <v>0.01</v>
      </c>
      <c r="AC181" s="138">
        <v>0</v>
      </c>
      <c r="AD181" s="138"/>
      <c r="AE181" s="138"/>
      <c r="AF181" s="132"/>
      <c r="AG181" s="170">
        <v>1</v>
      </c>
      <c r="AI181" s="115" t="s">
        <v>1024</v>
      </c>
      <c r="AJ181" s="6" t="s">
        <v>460</v>
      </c>
      <c r="AK181" s="117"/>
      <c r="AL181" s="7"/>
    </row>
    <row r="182" spans="1:38" ht="45" customHeight="1">
      <c r="A182" s="188" t="s">
        <v>66</v>
      </c>
      <c r="B182" s="189" t="s">
        <v>839</v>
      </c>
      <c r="C182" s="190">
        <v>2655</v>
      </c>
      <c r="D182" s="126"/>
      <c r="E182" s="79" t="s">
        <v>198</v>
      </c>
      <c r="F182" s="32" t="s">
        <v>199</v>
      </c>
      <c r="G182" s="95">
        <v>83</v>
      </c>
      <c r="H182" s="96">
        <v>0.13</v>
      </c>
      <c r="I182" s="76"/>
      <c r="J182" s="65"/>
      <c r="K182" s="46" t="s">
        <v>66</v>
      </c>
      <c r="L182" s="12">
        <v>83.5</v>
      </c>
      <c r="M182" s="13">
        <v>0.13</v>
      </c>
      <c r="N182" s="13">
        <v>0</v>
      </c>
      <c r="O182" s="14">
        <v>0</v>
      </c>
      <c r="P182" s="161">
        <v>1</v>
      </c>
      <c r="Q182" s="64"/>
      <c r="R182" s="56"/>
      <c r="S182" s="21" t="s">
        <v>324</v>
      </c>
      <c r="T182" s="22">
        <v>70</v>
      </c>
      <c r="U182" s="22">
        <v>0.1</v>
      </c>
      <c r="V182" s="22">
        <v>0</v>
      </c>
      <c r="W182" s="82">
        <v>0</v>
      </c>
      <c r="X182" s="89"/>
      <c r="Y182" s="86" t="s">
        <v>394</v>
      </c>
      <c r="Z182" s="34" t="s">
        <v>199</v>
      </c>
      <c r="AA182" s="141">
        <v>83.5</v>
      </c>
      <c r="AB182" s="141">
        <v>0.13</v>
      </c>
      <c r="AC182" s="138">
        <v>0</v>
      </c>
      <c r="AD182" s="138"/>
      <c r="AE182" s="138"/>
      <c r="AF182" s="132">
        <f>(AC182/660)/(AB182/65.4)</f>
        <v>0</v>
      </c>
      <c r="AG182" s="170">
        <v>1</v>
      </c>
      <c r="AI182" s="115" t="s">
        <v>1024</v>
      </c>
      <c r="AJ182" s="6" t="s">
        <v>460</v>
      </c>
      <c r="AK182" s="117"/>
      <c r="AL182" s="7"/>
    </row>
    <row r="183" spans="1:38" ht="45" customHeight="1">
      <c r="A183" s="188"/>
      <c r="B183" s="189"/>
      <c r="C183" s="190"/>
      <c r="D183" s="126"/>
      <c r="E183" s="79"/>
      <c r="F183" s="32"/>
      <c r="G183" s="95"/>
      <c r="H183" s="96"/>
      <c r="I183" s="76"/>
      <c r="J183" s="52">
        <v>103900</v>
      </c>
      <c r="K183" s="11" t="s">
        <v>649</v>
      </c>
      <c r="L183" s="49">
        <v>82</v>
      </c>
      <c r="M183" s="49">
        <v>0.12</v>
      </c>
      <c r="N183" s="49">
        <v>0</v>
      </c>
      <c r="O183" s="14">
        <v>0</v>
      </c>
      <c r="P183" s="161">
        <v>0.5</v>
      </c>
      <c r="Q183" s="64"/>
      <c r="R183" s="56"/>
      <c r="S183" s="21"/>
      <c r="T183" s="22"/>
      <c r="U183" s="22"/>
      <c r="V183" s="22"/>
      <c r="W183" s="82"/>
      <c r="X183" s="89"/>
      <c r="Y183" s="86"/>
      <c r="Z183" s="19"/>
      <c r="AA183" s="141"/>
      <c r="AB183" s="141"/>
      <c r="AC183" s="138"/>
      <c r="AD183" s="138"/>
      <c r="AE183" s="138"/>
      <c r="AF183" s="132"/>
      <c r="AG183" s="170"/>
      <c r="AI183" s="115"/>
      <c r="AJ183" s="6"/>
      <c r="AK183" s="117"/>
      <c r="AL183" s="7"/>
    </row>
    <row r="184" spans="1:38" ht="45" customHeight="1">
      <c r="A184" s="188"/>
      <c r="B184" s="189"/>
      <c r="C184" s="190"/>
      <c r="D184" s="126"/>
      <c r="E184" s="79"/>
      <c r="F184" s="32"/>
      <c r="G184" s="95"/>
      <c r="H184" s="96"/>
      <c r="I184" s="76"/>
      <c r="J184" s="52">
        <v>147</v>
      </c>
      <c r="K184" s="11" t="s">
        <v>650</v>
      </c>
      <c r="L184" s="49">
        <v>85</v>
      </c>
      <c r="M184" s="49">
        <v>0.14</v>
      </c>
      <c r="N184" s="49">
        <v>0</v>
      </c>
      <c r="O184" s="14">
        <v>0</v>
      </c>
      <c r="P184" s="161">
        <v>0.5</v>
      </c>
      <c r="Q184" s="64"/>
      <c r="R184" s="56"/>
      <c r="S184" s="21"/>
      <c r="T184" s="22"/>
      <c r="U184" s="22"/>
      <c r="V184" s="22"/>
      <c r="W184" s="82"/>
      <c r="X184" s="89"/>
      <c r="Y184" s="86"/>
      <c r="Z184" s="19"/>
      <c r="AA184" s="141"/>
      <c r="AB184" s="141"/>
      <c r="AC184" s="138"/>
      <c r="AD184" s="138"/>
      <c r="AE184" s="138"/>
      <c r="AF184" s="132"/>
      <c r="AG184" s="170"/>
      <c r="AI184" s="115"/>
      <c r="AJ184" s="6"/>
      <c r="AK184" s="117"/>
      <c r="AL184" s="7"/>
    </row>
    <row r="185" spans="1:38" ht="63.75">
      <c r="A185" s="188" t="s">
        <v>70</v>
      </c>
      <c r="B185" s="189" t="s">
        <v>840</v>
      </c>
      <c r="C185" s="190">
        <v>2731</v>
      </c>
      <c r="D185" s="126"/>
      <c r="E185" s="78">
        <v>13796</v>
      </c>
      <c r="F185" s="30" t="s">
        <v>339</v>
      </c>
      <c r="G185" s="93">
        <v>291</v>
      </c>
      <c r="H185" s="94">
        <v>6</v>
      </c>
      <c r="I185" s="76"/>
      <c r="J185" s="65"/>
      <c r="K185" s="46" t="s">
        <v>266</v>
      </c>
      <c r="L185" s="12">
        <f>AVERAGE(L186:L187)</f>
        <v>309.5</v>
      </c>
      <c r="M185" s="12">
        <f>AVERAGE(M186:M187)</f>
        <v>5.82</v>
      </c>
      <c r="N185" s="12">
        <f>AVERAGE(N186:N187)</f>
        <v>0</v>
      </c>
      <c r="O185" s="12">
        <f>AVERAGE(O186:O187)</f>
        <v>0</v>
      </c>
      <c r="P185" s="161">
        <v>1</v>
      </c>
      <c r="Q185" s="64"/>
      <c r="R185" s="56">
        <v>8067</v>
      </c>
      <c r="S185" s="113" t="s">
        <v>926</v>
      </c>
      <c r="T185" s="22">
        <v>269</v>
      </c>
      <c r="U185" s="22">
        <v>4.1</v>
      </c>
      <c r="V185" s="22">
        <v>0</v>
      </c>
      <c r="W185" s="82">
        <v>0</v>
      </c>
      <c r="X185" s="89"/>
      <c r="Y185" s="85" t="s">
        <v>343</v>
      </c>
      <c r="Z185" s="19" t="s">
        <v>339</v>
      </c>
      <c r="AA185" s="133">
        <v>291</v>
      </c>
      <c r="AB185" s="133">
        <v>6</v>
      </c>
      <c r="AC185" s="138">
        <v>0</v>
      </c>
      <c r="AD185" s="138"/>
      <c r="AE185" s="138"/>
      <c r="AF185" s="132"/>
      <c r="AG185" s="170">
        <v>1</v>
      </c>
      <c r="AI185" s="118" t="s">
        <v>1025</v>
      </c>
      <c r="AJ185" s="6" t="s">
        <v>927</v>
      </c>
      <c r="AK185" s="117"/>
      <c r="AL185" s="7"/>
    </row>
    <row r="186" spans="1:38" ht="38.25">
      <c r="A186" s="188"/>
      <c r="B186" s="189"/>
      <c r="C186" s="190"/>
      <c r="D186" s="126"/>
      <c r="E186" s="77"/>
      <c r="F186" s="10"/>
      <c r="G186" s="91"/>
      <c r="H186" s="92"/>
      <c r="I186" s="76"/>
      <c r="J186" s="52">
        <v>6375</v>
      </c>
      <c r="K186" s="11" t="s">
        <v>651</v>
      </c>
      <c r="L186" s="49">
        <v>254</v>
      </c>
      <c r="M186" s="49">
        <v>6.24</v>
      </c>
      <c r="N186" s="49">
        <v>0</v>
      </c>
      <c r="O186" s="14">
        <v>0</v>
      </c>
      <c r="P186" s="161">
        <v>0.5</v>
      </c>
      <c r="Q186" s="64"/>
      <c r="R186" s="56"/>
      <c r="S186" s="21"/>
      <c r="T186" s="22"/>
      <c r="U186" s="22"/>
      <c r="V186" s="22"/>
      <c r="W186" s="82"/>
      <c r="X186" s="89"/>
      <c r="Y186" s="83"/>
      <c r="Z186" s="16"/>
      <c r="AA186" s="132"/>
      <c r="AB186" s="132"/>
      <c r="AC186" s="132"/>
      <c r="AD186" s="132"/>
      <c r="AE186" s="132"/>
      <c r="AF186" s="132"/>
      <c r="AG186" s="170"/>
      <c r="AI186" s="115"/>
      <c r="AJ186" s="7"/>
      <c r="AK186" s="117"/>
      <c r="AL186" s="7"/>
    </row>
    <row r="187" spans="1:38" ht="45" customHeight="1">
      <c r="A187" s="188"/>
      <c r="B187" s="189"/>
      <c r="C187" s="190"/>
      <c r="D187" s="126"/>
      <c r="E187" s="78"/>
      <c r="F187" s="30"/>
      <c r="G187" s="93"/>
      <c r="H187" s="94"/>
      <c r="I187" s="76"/>
      <c r="J187" s="52">
        <v>6453</v>
      </c>
      <c r="K187" s="11" t="s">
        <v>652</v>
      </c>
      <c r="L187" s="49">
        <v>365</v>
      </c>
      <c r="M187" s="49">
        <v>5.4</v>
      </c>
      <c r="N187" s="49">
        <v>0</v>
      </c>
      <c r="O187" s="14">
        <v>0</v>
      </c>
      <c r="P187" s="161">
        <v>0.5</v>
      </c>
      <c r="Q187" s="64"/>
      <c r="R187" s="56"/>
      <c r="S187" s="21"/>
      <c r="T187" s="22"/>
      <c r="U187" s="22"/>
      <c r="V187" s="22"/>
      <c r="W187" s="82"/>
      <c r="X187" s="89"/>
      <c r="Y187" s="83"/>
      <c r="Z187" s="16"/>
      <c r="AA187" s="132"/>
      <c r="AB187" s="132"/>
      <c r="AC187" s="132"/>
      <c r="AD187" s="132"/>
      <c r="AE187" s="132"/>
      <c r="AF187" s="132"/>
      <c r="AG187" s="170"/>
      <c r="AI187" s="115"/>
      <c r="AJ187" s="7"/>
      <c r="AK187" s="117"/>
      <c r="AL187" s="7"/>
    </row>
    <row r="188" spans="1:38" ht="114.75">
      <c r="A188" s="188" t="s">
        <v>71</v>
      </c>
      <c r="B188" s="189" t="s">
        <v>841</v>
      </c>
      <c r="C188" s="190">
        <v>2732</v>
      </c>
      <c r="D188" s="126"/>
      <c r="E188" s="78">
        <v>17281</v>
      </c>
      <c r="F188" s="30" t="s">
        <v>340</v>
      </c>
      <c r="G188" s="93">
        <v>256</v>
      </c>
      <c r="H188" s="94">
        <v>4.68</v>
      </c>
      <c r="I188" s="76"/>
      <c r="J188" s="65"/>
      <c r="K188" s="46" t="s">
        <v>71</v>
      </c>
      <c r="L188" s="12">
        <f>AVERAGE(L189:L190)</f>
        <v>254</v>
      </c>
      <c r="M188" s="13">
        <f>AVERAGE(M189:M190)</f>
        <v>4.85</v>
      </c>
      <c r="N188" s="13">
        <v>0</v>
      </c>
      <c r="O188" s="14">
        <v>0</v>
      </c>
      <c r="P188" s="161">
        <v>1</v>
      </c>
      <c r="Q188" s="64"/>
      <c r="R188" s="56"/>
      <c r="S188" s="54" t="s">
        <v>71</v>
      </c>
      <c r="T188" s="22">
        <v>269</v>
      </c>
      <c r="U188" s="22">
        <v>4.1</v>
      </c>
      <c r="V188" s="22">
        <v>0</v>
      </c>
      <c r="W188" s="82">
        <v>0</v>
      </c>
      <c r="X188" s="89"/>
      <c r="Y188" s="85" t="s">
        <v>342</v>
      </c>
      <c r="Z188" s="19" t="s">
        <v>340</v>
      </c>
      <c r="AA188" s="133">
        <v>256</v>
      </c>
      <c r="AB188" s="133">
        <v>4.68</v>
      </c>
      <c r="AC188" s="138">
        <v>0</v>
      </c>
      <c r="AD188" s="138"/>
      <c r="AE188" s="138"/>
      <c r="AF188" s="132"/>
      <c r="AG188" s="170">
        <v>1</v>
      </c>
      <c r="AI188" s="7" t="s">
        <v>1026</v>
      </c>
      <c r="AJ188" s="6" t="s">
        <v>927</v>
      </c>
      <c r="AK188" s="117"/>
      <c r="AL188" s="7"/>
    </row>
    <row r="189" spans="1:38" ht="45" customHeight="1">
      <c r="A189" s="188"/>
      <c r="B189" s="189"/>
      <c r="C189" s="190"/>
      <c r="D189" s="126"/>
      <c r="E189" s="78"/>
      <c r="F189" s="30"/>
      <c r="G189" s="93"/>
      <c r="H189" s="94"/>
      <c r="I189" s="76"/>
      <c r="J189" s="45">
        <v>1934</v>
      </c>
      <c r="K189" s="11" t="s">
        <v>653</v>
      </c>
      <c r="L189" s="49">
        <v>276</v>
      </c>
      <c r="M189" s="49">
        <v>5.23</v>
      </c>
      <c r="N189" s="49">
        <v>0</v>
      </c>
      <c r="O189" s="13"/>
      <c r="P189" s="161">
        <v>0.5</v>
      </c>
      <c r="Q189" s="64"/>
      <c r="R189" s="56"/>
      <c r="S189" s="21"/>
      <c r="T189" s="22"/>
      <c r="U189" s="22"/>
      <c r="V189" s="22"/>
      <c r="W189" s="82"/>
      <c r="X189" s="89"/>
      <c r="Y189" s="85"/>
      <c r="Z189" s="19"/>
      <c r="AA189" s="133"/>
      <c r="AB189" s="133"/>
      <c r="AC189" s="138"/>
      <c r="AD189" s="138"/>
      <c r="AE189" s="138"/>
      <c r="AF189" s="132"/>
      <c r="AG189" s="170"/>
      <c r="AI189" s="7"/>
      <c r="AJ189" s="6"/>
      <c r="AK189" s="117"/>
      <c r="AL189" s="7"/>
    </row>
    <row r="190" spans="1:38" ht="45" customHeight="1">
      <c r="A190" s="188"/>
      <c r="B190" s="189"/>
      <c r="C190" s="190"/>
      <c r="D190" s="126"/>
      <c r="E190" s="78"/>
      <c r="F190" s="30"/>
      <c r="G190" s="93"/>
      <c r="H190" s="94"/>
      <c r="I190" s="76"/>
      <c r="J190" s="45">
        <v>1945</v>
      </c>
      <c r="K190" s="11" t="s">
        <v>654</v>
      </c>
      <c r="L190" s="49">
        <v>232</v>
      </c>
      <c r="M190" s="49">
        <v>4.47</v>
      </c>
      <c r="N190" s="49">
        <v>0</v>
      </c>
      <c r="O190" s="13"/>
      <c r="P190" s="161">
        <v>0.5</v>
      </c>
      <c r="Q190" s="64"/>
      <c r="R190" s="56"/>
      <c r="S190" s="21"/>
      <c r="T190" s="22"/>
      <c r="U190" s="22"/>
      <c r="V190" s="22"/>
      <c r="W190" s="82"/>
      <c r="X190" s="89"/>
      <c r="Y190" s="85"/>
      <c r="Z190" s="19"/>
      <c r="AA190" s="133"/>
      <c r="AB190" s="133"/>
      <c r="AC190" s="138"/>
      <c r="AD190" s="138"/>
      <c r="AE190" s="138"/>
      <c r="AF190" s="132"/>
      <c r="AG190" s="170"/>
      <c r="AI190" s="7"/>
      <c r="AJ190" s="6"/>
      <c r="AK190" s="117"/>
      <c r="AL190" s="7"/>
    </row>
    <row r="191" spans="1:38" ht="63.75">
      <c r="A191" s="188" t="s">
        <v>72</v>
      </c>
      <c r="B191" s="189" t="s">
        <v>842</v>
      </c>
      <c r="C191" s="190">
        <v>2733</v>
      </c>
      <c r="D191" s="126"/>
      <c r="E191" s="78">
        <v>10188</v>
      </c>
      <c r="F191" s="30" t="s">
        <v>341</v>
      </c>
      <c r="G191" s="93">
        <v>238</v>
      </c>
      <c r="H191" s="94">
        <v>3.06</v>
      </c>
      <c r="I191" s="76"/>
      <c r="J191" s="65"/>
      <c r="K191" s="46" t="s">
        <v>72</v>
      </c>
      <c r="L191" s="12">
        <f>AVERAGE(L192:L193)</f>
        <v>270.5</v>
      </c>
      <c r="M191" s="13">
        <f>AVERAGE(M192:M193)</f>
        <v>2.85</v>
      </c>
      <c r="N191" s="13">
        <v>0</v>
      </c>
      <c r="O191" s="14">
        <v>0</v>
      </c>
      <c r="P191" s="161">
        <v>1</v>
      </c>
      <c r="Q191" s="64"/>
      <c r="R191" s="56">
        <v>1683</v>
      </c>
      <c r="S191" s="21" t="s">
        <v>928</v>
      </c>
      <c r="T191" s="22">
        <v>273</v>
      </c>
      <c r="U191" s="22">
        <v>2.9</v>
      </c>
      <c r="V191" s="22">
        <v>0</v>
      </c>
      <c r="W191" s="82">
        <v>0</v>
      </c>
      <c r="X191" s="89"/>
      <c r="Y191" s="85" t="s">
        <v>396</v>
      </c>
      <c r="Z191" s="19" t="s">
        <v>397</v>
      </c>
      <c r="AA191" s="133">
        <v>238</v>
      </c>
      <c r="AB191" s="133">
        <v>3.06</v>
      </c>
      <c r="AC191" s="138">
        <v>0</v>
      </c>
      <c r="AD191" s="138"/>
      <c r="AE191" s="138"/>
      <c r="AF191" s="132"/>
      <c r="AG191" s="170">
        <v>1</v>
      </c>
      <c r="AI191" s="118" t="s">
        <v>1027</v>
      </c>
      <c r="AJ191" s="6" t="s">
        <v>927</v>
      </c>
      <c r="AK191" s="117"/>
      <c r="AL191" s="7"/>
    </row>
    <row r="192" spans="1:38" ht="45" customHeight="1">
      <c r="A192" s="188"/>
      <c r="B192" s="189"/>
      <c r="C192" s="190"/>
      <c r="D192" s="126"/>
      <c r="E192" s="78"/>
      <c r="F192" s="30"/>
      <c r="G192" s="93"/>
      <c r="H192" s="94"/>
      <c r="I192" s="76"/>
      <c r="J192" s="65">
        <v>2363</v>
      </c>
      <c r="K192" s="11" t="s">
        <v>655</v>
      </c>
      <c r="L192" s="49">
        <v>252</v>
      </c>
      <c r="M192" s="49">
        <v>2.64</v>
      </c>
      <c r="N192" s="49">
        <v>0</v>
      </c>
      <c r="O192" s="13">
        <v>0</v>
      </c>
      <c r="P192" s="161">
        <v>0.5</v>
      </c>
      <c r="Q192" s="64"/>
      <c r="R192" s="56"/>
      <c r="S192" s="21"/>
      <c r="T192" s="22"/>
      <c r="U192" s="22"/>
      <c r="V192" s="22"/>
      <c r="W192" s="82"/>
      <c r="X192" s="89"/>
      <c r="Y192" s="83"/>
      <c r="Z192" s="16"/>
      <c r="AA192" s="132"/>
      <c r="AB192" s="132"/>
      <c r="AC192" s="132"/>
      <c r="AD192" s="132"/>
      <c r="AE192" s="132"/>
      <c r="AF192" s="132"/>
      <c r="AG192" s="170"/>
      <c r="AI192" s="115"/>
      <c r="AJ192" s="1"/>
      <c r="AK192" s="117"/>
      <c r="AL192" s="7"/>
    </row>
    <row r="193" spans="1:38" ht="45" customHeight="1">
      <c r="A193" s="188"/>
      <c r="B193" s="189"/>
      <c r="C193" s="190"/>
      <c r="D193" s="126"/>
      <c r="E193" s="78"/>
      <c r="F193" s="30"/>
      <c r="G193" s="93"/>
      <c r="H193" s="94"/>
      <c r="I193" s="76"/>
      <c r="J193" s="65">
        <v>2307</v>
      </c>
      <c r="K193" s="11" t="s">
        <v>656</v>
      </c>
      <c r="L193" s="12">
        <v>289</v>
      </c>
      <c r="M193" s="13">
        <v>3.06</v>
      </c>
      <c r="N193" s="13">
        <v>0</v>
      </c>
      <c r="O193" s="14">
        <v>0</v>
      </c>
      <c r="P193" s="161">
        <v>0.5</v>
      </c>
      <c r="Q193" s="64"/>
      <c r="R193" s="56"/>
      <c r="S193" s="21"/>
      <c r="T193" s="22"/>
      <c r="U193" s="22"/>
      <c r="V193" s="22"/>
      <c r="W193" s="82"/>
      <c r="X193" s="89"/>
      <c r="Y193" s="83"/>
      <c r="Z193" s="16"/>
      <c r="AA193" s="132"/>
      <c r="AB193" s="132"/>
      <c r="AC193" s="132"/>
      <c r="AD193" s="132"/>
      <c r="AE193" s="132"/>
      <c r="AF193" s="132"/>
      <c r="AG193" s="170"/>
      <c r="AI193" s="115"/>
      <c r="AJ193" s="116"/>
      <c r="AK193" s="117"/>
      <c r="AL193" s="7"/>
    </row>
    <row r="194" spans="1:38" ht="76.5">
      <c r="A194" s="188" t="s">
        <v>73</v>
      </c>
      <c r="B194" s="189" t="s">
        <v>843</v>
      </c>
      <c r="C194" s="190">
        <v>2734</v>
      </c>
      <c r="D194" s="126"/>
      <c r="E194" s="78"/>
      <c r="F194" s="30" t="s">
        <v>73</v>
      </c>
      <c r="G194" s="93">
        <f>AVERAGE(G195:G198)</f>
        <v>268.25</v>
      </c>
      <c r="H194" s="94">
        <f>AVERAGE(H195:H198)</f>
        <v>2.2225</v>
      </c>
      <c r="I194" s="76"/>
      <c r="J194" s="65"/>
      <c r="K194" s="46" t="s">
        <v>73</v>
      </c>
      <c r="L194" s="12">
        <v>231.35225</v>
      </c>
      <c r="M194" s="13">
        <v>2.35</v>
      </c>
      <c r="N194" s="13">
        <v>0</v>
      </c>
      <c r="O194" s="14">
        <v>0</v>
      </c>
      <c r="P194" s="161">
        <v>1</v>
      </c>
      <c r="Q194" s="64"/>
      <c r="R194" s="56"/>
      <c r="S194" s="21" t="s">
        <v>73</v>
      </c>
      <c r="T194" s="22">
        <v>243.75</v>
      </c>
      <c r="U194" s="22">
        <v>1.875</v>
      </c>
      <c r="V194" s="22">
        <v>0</v>
      </c>
      <c r="W194" s="82">
        <v>0</v>
      </c>
      <c r="X194" s="89"/>
      <c r="Y194" s="50" t="s">
        <v>399</v>
      </c>
      <c r="Z194" s="19" t="s">
        <v>73</v>
      </c>
      <c r="AA194" s="133">
        <v>268.25</v>
      </c>
      <c r="AB194" s="133">
        <v>2.22</v>
      </c>
      <c r="AC194" s="132">
        <v>0</v>
      </c>
      <c r="AD194" s="132"/>
      <c r="AE194" s="132"/>
      <c r="AF194" s="132"/>
      <c r="AG194" s="170">
        <v>1</v>
      </c>
      <c r="AI194" s="119" t="s">
        <v>1028</v>
      </c>
      <c r="AJ194" s="6" t="s">
        <v>927</v>
      </c>
      <c r="AK194" s="117"/>
      <c r="AL194" s="7"/>
    </row>
    <row r="195" spans="1:38" ht="45" customHeight="1">
      <c r="A195" s="188"/>
      <c r="B195" s="189"/>
      <c r="C195" s="190"/>
      <c r="D195" s="126"/>
      <c r="E195" s="79">
        <v>5112</v>
      </c>
      <c r="F195" s="30" t="s">
        <v>398</v>
      </c>
      <c r="G195" s="93">
        <v>223</v>
      </c>
      <c r="H195" s="94">
        <v>1.45</v>
      </c>
      <c r="I195" s="76"/>
      <c r="J195" s="52">
        <v>12941</v>
      </c>
      <c r="K195" s="11" t="s">
        <v>657</v>
      </c>
      <c r="L195" s="49">
        <v>239</v>
      </c>
      <c r="M195" s="49">
        <v>1.94</v>
      </c>
      <c r="N195" s="49">
        <v>0</v>
      </c>
      <c r="O195" s="14">
        <v>0</v>
      </c>
      <c r="P195" s="163">
        <v>0.25</v>
      </c>
      <c r="Q195" s="64"/>
      <c r="R195" s="56"/>
      <c r="S195" s="21"/>
      <c r="T195" s="22"/>
      <c r="U195" s="22"/>
      <c r="V195" s="22"/>
      <c r="W195" s="82"/>
      <c r="X195" s="89"/>
      <c r="Y195" s="79" t="s">
        <v>664</v>
      </c>
      <c r="Z195" s="30" t="s">
        <v>398</v>
      </c>
      <c r="AA195" s="93">
        <v>223</v>
      </c>
      <c r="AB195" s="93">
        <v>1.45</v>
      </c>
      <c r="AC195" s="132">
        <v>0</v>
      </c>
      <c r="AD195" s="132"/>
      <c r="AE195" s="132"/>
      <c r="AF195" s="132"/>
      <c r="AG195" s="170">
        <v>0.25</v>
      </c>
      <c r="AI195" s="115"/>
      <c r="AJ195" s="116"/>
      <c r="AK195" s="117"/>
      <c r="AL195" s="7"/>
    </row>
    <row r="196" spans="1:38" ht="45" customHeight="1">
      <c r="A196" s="188"/>
      <c r="B196" s="189"/>
      <c r="C196" s="190"/>
      <c r="D196" s="126"/>
      <c r="E196" s="78">
        <v>5166</v>
      </c>
      <c r="F196" s="30" t="s">
        <v>336</v>
      </c>
      <c r="G196" s="93">
        <v>208</v>
      </c>
      <c r="H196" s="94">
        <v>2.96</v>
      </c>
      <c r="I196" s="76"/>
      <c r="J196" s="52">
        <v>12399</v>
      </c>
      <c r="K196" s="11" t="s">
        <v>658</v>
      </c>
      <c r="L196" s="49">
        <v>207</v>
      </c>
      <c r="M196" s="49">
        <v>2.68</v>
      </c>
      <c r="N196" s="49">
        <v>0</v>
      </c>
      <c r="O196" s="14">
        <v>0</v>
      </c>
      <c r="P196" s="163">
        <v>0.25</v>
      </c>
      <c r="Q196" s="64"/>
      <c r="R196" s="56"/>
      <c r="S196" s="21"/>
      <c r="T196" s="22"/>
      <c r="U196" s="22"/>
      <c r="V196" s="22"/>
      <c r="W196" s="82"/>
      <c r="X196" s="89"/>
      <c r="Y196" s="78" t="s">
        <v>665</v>
      </c>
      <c r="Z196" s="30" t="s">
        <v>336</v>
      </c>
      <c r="AA196" s="93">
        <v>208</v>
      </c>
      <c r="AB196" s="93">
        <v>2.96</v>
      </c>
      <c r="AC196" s="132">
        <v>0</v>
      </c>
      <c r="AD196" s="132"/>
      <c r="AE196" s="132"/>
      <c r="AF196" s="132"/>
      <c r="AG196" s="170">
        <v>0.25</v>
      </c>
      <c r="AI196" s="115"/>
      <c r="AJ196" s="1"/>
      <c r="AK196" s="117"/>
      <c r="AL196" s="7"/>
    </row>
    <row r="197" spans="1:38" ht="45" customHeight="1">
      <c r="A197" s="188"/>
      <c r="B197" s="189"/>
      <c r="C197" s="190"/>
      <c r="D197" s="126"/>
      <c r="E197" s="78">
        <v>5140</v>
      </c>
      <c r="F197" s="30" t="s">
        <v>338</v>
      </c>
      <c r="G197" s="93">
        <v>337</v>
      </c>
      <c r="H197" s="94">
        <v>1.86</v>
      </c>
      <c r="I197" s="76"/>
      <c r="J197" s="52">
        <v>6315</v>
      </c>
      <c r="K197" s="11" t="s">
        <v>659</v>
      </c>
      <c r="L197" s="49">
        <v>207.409</v>
      </c>
      <c r="M197" s="49">
        <v>2.785</v>
      </c>
      <c r="N197" s="49">
        <v>0</v>
      </c>
      <c r="O197" s="14">
        <v>0</v>
      </c>
      <c r="P197" s="163">
        <v>0.25</v>
      </c>
      <c r="Q197" s="64"/>
      <c r="R197" s="56"/>
      <c r="S197" s="21"/>
      <c r="T197" s="22"/>
      <c r="U197" s="22"/>
      <c r="V197" s="22"/>
      <c r="W197" s="82"/>
      <c r="X197" s="89"/>
      <c r="Y197" s="78" t="s">
        <v>666</v>
      </c>
      <c r="Z197" s="30" t="s">
        <v>338</v>
      </c>
      <c r="AA197" s="93">
        <v>337</v>
      </c>
      <c r="AB197" s="93">
        <v>1.86</v>
      </c>
      <c r="AC197" s="132">
        <v>0</v>
      </c>
      <c r="AD197" s="132"/>
      <c r="AE197" s="132"/>
      <c r="AF197" s="132"/>
      <c r="AG197" s="170">
        <v>0.25</v>
      </c>
      <c r="AI197" s="115"/>
      <c r="AJ197" s="1"/>
      <c r="AK197" s="117"/>
      <c r="AL197" s="7"/>
    </row>
    <row r="198" spans="1:38" ht="45" customHeight="1">
      <c r="A198" s="188"/>
      <c r="B198" s="189"/>
      <c r="C198" s="190"/>
      <c r="D198" s="126"/>
      <c r="E198" s="78">
        <v>5147</v>
      </c>
      <c r="F198" s="30" t="s">
        <v>337</v>
      </c>
      <c r="G198" s="93">
        <v>305</v>
      </c>
      <c r="H198" s="94">
        <v>2.62</v>
      </c>
      <c r="I198" s="76"/>
      <c r="J198" s="52">
        <v>6320</v>
      </c>
      <c r="K198" s="11" t="s">
        <v>660</v>
      </c>
      <c r="L198" s="49">
        <v>305</v>
      </c>
      <c r="M198" s="49">
        <v>2.62</v>
      </c>
      <c r="N198" s="49">
        <v>0</v>
      </c>
      <c r="O198" s="14">
        <v>0</v>
      </c>
      <c r="P198" s="163">
        <v>0.125</v>
      </c>
      <c r="Q198" s="64"/>
      <c r="R198" s="56"/>
      <c r="S198" s="21"/>
      <c r="T198" s="22"/>
      <c r="U198" s="22"/>
      <c r="V198" s="22"/>
      <c r="W198" s="82"/>
      <c r="X198" s="89"/>
      <c r="Y198" s="78" t="s">
        <v>667</v>
      </c>
      <c r="Z198" s="30" t="s">
        <v>337</v>
      </c>
      <c r="AA198" s="93">
        <v>305</v>
      </c>
      <c r="AB198" s="93">
        <v>2.62</v>
      </c>
      <c r="AC198" s="132">
        <v>0</v>
      </c>
      <c r="AD198" s="132"/>
      <c r="AE198" s="132"/>
      <c r="AF198" s="132"/>
      <c r="AG198" s="170">
        <v>0.25</v>
      </c>
      <c r="AI198" s="115"/>
      <c r="AJ198" s="1"/>
      <c r="AK198" s="117"/>
      <c r="AL198" s="7"/>
    </row>
    <row r="199" spans="1:38" ht="45" customHeight="1">
      <c r="A199" s="188"/>
      <c r="B199" s="189"/>
      <c r="C199" s="190"/>
      <c r="D199" s="126"/>
      <c r="E199" s="78"/>
      <c r="F199" s="30"/>
      <c r="G199" s="93"/>
      <c r="H199" s="94"/>
      <c r="I199" s="76"/>
      <c r="J199" s="52">
        <v>6325</v>
      </c>
      <c r="K199" s="11" t="s">
        <v>661</v>
      </c>
      <c r="L199" s="49">
        <v>239</v>
      </c>
      <c r="M199" s="49">
        <v>1.37</v>
      </c>
      <c r="N199" s="49">
        <v>0</v>
      </c>
      <c r="O199" s="14">
        <v>0</v>
      </c>
      <c r="P199" s="163">
        <v>0.125</v>
      </c>
      <c r="Q199" s="64"/>
      <c r="R199" s="56"/>
      <c r="S199" s="21"/>
      <c r="T199" s="22"/>
      <c r="U199" s="22"/>
      <c r="V199" s="22"/>
      <c r="W199" s="82"/>
      <c r="X199" s="89"/>
      <c r="Y199" s="83"/>
      <c r="Z199" s="16"/>
      <c r="AA199" s="132"/>
      <c r="AB199" s="132"/>
      <c r="AC199" s="132"/>
      <c r="AD199" s="132"/>
      <c r="AE199" s="132"/>
      <c r="AF199" s="132"/>
      <c r="AG199" s="170"/>
      <c r="AI199" s="115"/>
      <c r="AJ199" s="1"/>
      <c r="AK199" s="117"/>
      <c r="AL199" s="7"/>
    </row>
    <row r="200" spans="1:38" ht="45" customHeight="1">
      <c r="A200" s="188" t="s">
        <v>74</v>
      </c>
      <c r="B200" s="189" t="s">
        <v>844</v>
      </c>
      <c r="C200" s="190">
        <v>2735</v>
      </c>
      <c r="D200" s="126"/>
      <c r="E200" s="78"/>
      <c r="F200" s="30" t="s">
        <v>74</v>
      </c>
      <c r="G200" s="93">
        <f>AVERAGE(G201:G204)</f>
        <v>216.75</v>
      </c>
      <c r="H200" s="94">
        <f>AVERAGE(H201:H204)</f>
        <v>2.675</v>
      </c>
      <c r="I200" s="76"/>
      <c r="J200" s="65"/>
      <c r="K200" s="46" t="s">
        <v>668</v>
      </c>
      <c r="L200" s="12">
        <v>192.25</v>
      </c>
      <c r="M200" s="13">
        <v>2.5525</v>
      </c>
      <c r="N200" s="13">
        <v>0</v>
      </c>
      <c r="O200" s="14">
        <v>0</v>
      </c>
      <c r="P200" s="161">
        <v>1</v>
      </c>
      <c r="Q200" s="64"/>
      <c r="R200" s="56"/>
      <c r="S200" s="21" t="s">
        <v>74</v>
      </c>
      <c r="T200" s="22">
        <v>134.5</v>
      </c>
      <c r="U200" s="22">
        <v>2.235</v>
      </c>
      <c r="V200" s="22">
        <v>0</v>
      </c>
      <c r="W200" s="82">
        <v>0</v>
      </c>
      <c r="X200" s="89"/>
      <c r="Y200" s="84" t="s">
        <v>401</v>
      </c>
      <c r="Z200" s="17" t="s">
        <v>74</v>
      </c>
      <c r="AA200" s="133">
        <v>207</v>
      </c>
      <c r="AB200" s="133">
        <v>2.11</v>
      </c>
      <c r="AC200" s="132">
        <v>0</v>
      </c>
      <c r="AD200" s="132"/>
      <c r="AE200" s="132"/>
      <c r="AF200" s="132"/>
      <c r="AG200" s="170">
        <v>1</v>
      </c>
      <c r="AI200" s="116" t="s">
        <v>1029</v>
      </c>
      <c r="AJ200" s="6" t="s">
        <v>927</v>
      </c>
      <c r="AK200" s="117"/>
      <c r="AL200" s="7"/>
    </row>
    <row r="201" spans="1:38" ht="45" customHeight="1">
      <c r="A201" s="188"/>
      <c r="B201" s="189"/>
      <c r="C201" s="190"/>
      <c r="D201" s="126"/>
      <c r="E201" s="78">
        <v>17171</v>
      </c>
      <c r="F201" s="30" t="s">
        <v>344</v>
      </c>
      <c r="G201" s="93">
        <v>175</v>
      </c>
      <c r="H201" s="94">
        <v>3.82</v>
      </c>
      <c r="I201" s="76"/>
      <c r="J201" s="45">
        <v>12727</v>
      </c>
      <c r="K201" s="11" t="s">
        <v>662</v>
      </c>
      <c r="L201" s="11">
        <v>239</v>
      </c>
      <c r="M201" s="11">
        <v>1.37</v>
      </c>
      <c r="N201" s="11">
        <v>0</v>
      </c>
      <c r="O201" s="14">
        <v>0</v>
      </c>
      <c r="P201" s="161">
        <v>0.25</v>
      </c>
      <c r="Q201" s="64"/>
      <c r="R201" s="56"/>
      <c r="S201" s="21"/>
      <c r="T201" s="22"/>
      <c r="U201" s="22"/>
      <c r="V201" s="22"/>
      <c r="W201" s="82"/>
      <c r="X201" s="89"/>
      <c r="Y201" s="78" t="s">
        <v>672</v>
      </c>
      <c r="Z201" s="30" t="s">
        <v>338</v>
      </c>
      <c r="AA201" s="93">
        <v>337</v>
      </c>
      <c r="AB201" s="93">
        <v>1.86</v>
      </c>
      <c r="AC201" s="132"/>
      <c r="AD201" s="132"/>
      <c r="AE201" s="132"/>
      <c r="AF201" s="132"/>
      <c r="AG201" s="170">
        <v>0.25</v>
      </c>
      <c r="AI201" s="115"/>
      <c r="AJ201" s="1"/>
      <c r="AK201" s="117"/>
      <c r="AL201" s="7"/>
    </row>
    <row r="202" spans="1:38" ht="45" customHeight="1">
      <c r="A202" s="188"/>
      <c r="B202" s="189"/>
      <c r="C202" s="190"/>
      <c r="D202" s="126"/>
      <c r="E202" s="78">
        <v>17178</v>
      </c>
      <c r="F202" s="30" t="s">
        <v>345</v>
      </c>
      <c r="G202" s="93">
        <v>197</v>
      </c>
      <c r="H202" s="94">
        <v>2.27</v>
      </c>
      <c r="I202" s="76"/>
      <c r="J202" s="45">
        <v>10791</v>
      </c>
      <c r="K202" s="11" t="s">
        <v>669</v>
      </c>
      <c r="L202" s="11">
        <v>175</v>
      </c>
      <c r="M202" s="11">
        <v>3.82</v>
      </c>
      <c r="N202" s="11">
        <v>0</v>
      </c>
      <c r="O202" s="14">
        <v>0</v>
      </c>
      <c r="P202" s="161">
        <v>0.25</v>
      </c>
      <c r="Q202" s="64"/>
      <c r="R202" s="56"/>
      <c r="S202" s="21"/>
      <c r="T202" s="22"/>
      <c r="U202" s="22"/>
      <c r="V202" s="22"/>
      <c r="W202" s="82"/>
      <c r="X202" s="89"/>
      <c r="Y202" s="78" t="s">
        <v>673</v>
      </c>
      <c r="Z202" s="30" t="s">
        <v>344</v>
      </c>
      <c r="AA202" s="93">
        <v>175</v>
      </c>
      <c r="AB202" s="93">
        <v>3.82</v>
      </c>
      <c r="AC202" s="132"/>
      <c r="AD202" s="132"/>
      <c r="AE202" s="132"/>
      <c r="AF202" s="132"/>
      <c r="AG202" s="170">
        <v>0.25</v>
      </c>
      <c r="AI202" s="115"/>
      <c r="AJ202" s="1"/>
      <c r="AK202" s="117"/>
      <c r="AL202" s="7"/>
    </row>
    <row r="203" spans="1:38" ht="45" customHeight="1">
      <c r="A203" s="188"/>
      <c r="B203" s="189"/>
      <c r="C203" s="190"/>
      <c r="D203" s="126"/>
      <c r="E203" s="78">
        <v>17165</v>
      </c>
      <c r="F203" s="30" t="s">
        <v>400</v>
      </c>
      <c r="G203" s="93">
        <v>158</v>
      </c>
      <c r="H203" s="94">
        <v>2.75</v>
      </c>
      <c r="I203" s="76"/>
      <c r="J203" s="45">
        <v>7172</v>
      </c>
      <c r="K203" s="11" t="s">
        <v>670</v>
      </c>
      <c r="L203" s="11">
        <v>197</v>
      </c>
      <c r="M203" s="11">
        <v>2.27</v>
      </c>
      <c r="N203" s="11">
        <v>0</v>
      </c>
      <c r="O203" s="13">
        <v>0</v>
      </c>
      <c r="P203" s="164">
        <v>0.25</v>
      </c>
      <c r="Q203" s="64"/>
      <c r="R203" s="56"/>
      <c r="S203" s="21"/>
      <c r="T203" s="22"/>
      <c r="U203" s="22"/>
      <c r="V203" s="22"/>
      <c r="W203" s="82"/>
      <c r="X203" s="89"/>
      <c r="Y203" s="78" t="s">
        <v>674</v>
      </c>
      <c r="Z203" s="30" t="s">
        <v>345</v>
      </c>
      <c r="AA203" s="93">
        <v>197</v>
      </c>
      <c r="AB203" s="93">
        <v>2.27</v>
      </c>
      <c r="AC203" s="132"/>
      <c r="AD203" s="132"/>
      <c r="AE203" s="132"/>
      <c r="AF203" s="132"/>
      <c r="AG203" s="170">
        <v>0.25</v>
      </c>
      <c r="AI203" s="115"/>
      <c r="AJ203" s="1"/>
      <c r="AK203" s="117"/>
      <c r="AL203" s="7"/>
    </row>
    <row r="204" spans="1:38" ht="45" customHeight="1">
      <c r="A204" s="188"/>
      <c r="B204" s="189"/>
      <c r="C204" s="190"/>
      <c r="D204" s="126"/>
      <c r="E204" s="78">
        <v>5140</v>
      </c>
      <c r="F204" s="30" t="s">
        <v>338</v>
      </c>
      <c r="G204" s="93">
        <v>337</v>
      </c>
      <c r="H204" s="94">
        <v>1.86</v>
      </c>
      <c r="I204" s="76"/>
      <c r="J204" s="45">
        <v>7156</v>
      </c>
      <c r="K204" s="11" t="s">
        <v>671</v>
      </c>
      <c r="L204" s="11">
        <v>158</v>
      </c>
      <c r="M204" s="11">
        <v>2.75</v>
      </c>
      <c r="N204" s="11">
        <v>0</v>
      </c>
      <c r="O204" s="14">
        <v>0</v>
      </c>
      <c r="P204" s="161">
        <v>0.25</v>
      </c>
      <c r="Q204" s="64"/>
      <c r="R204" s="56"/>
      <c r="S204" s="21"/>
      <c r="T204" s="22"/>
      <c r="U204" s="22"/>
      <c r="V204" s="22"/>
      <c r="W204" s="82"/>
      <c r="X204" s="89"/>
      <c r="Y204" s="78" t="s">
        <v>675</v>
      </c>
      <c r="Z204" s="30" t="s">
        <v>400</v>
      </c>
      <c r="AA204" s="93">
        <v>158</v>
      </c>
      <c r="AB204" s="93">
        <v>2.75</v>
      </c>
      <c r="AC204" s="132"/>
      <c r="AD204" s="132"/>
      <c r="AE204" s="132"/>
      <c r="AF204" s="132"/>
      <c r="AG204" s="170">
        <v>0.25</v>
      </c>
      <c r="AI204" s="115"/>
      <c r="AJ204" s="1"/>
      <c r="AK204" s="117"/>
      <c r="AL204" s="7"/>
    </row>
    <row r="205" spans="1:38" ht="51" customHeight="1">
      <c r="A205" s="188" t="s">
        <v>75</v>
      </c>
      <c r="B205" s="189" t="s">
        <v>845</v>
      </c>
      <c r="C205" s="190">
        <v>2736</v>
      </c>
      <c r="D205" s="126"/>
      <c r="E205" s="78"/>
      <c r="F205" s="30" t="s">
        <v>75</v>
      </c>
      <c r="G205" s="93"/>
      <c r="H205" s="94"/>
      <c r="I205" s="76"/>
      <c r="J205" s="65"/>
      <c r="K205" s="45" t="s">
        <v>75</v>
      </c>
      <c r="L205" s="12">
        <v>183.54166666666669</v>
      </c>
      <c r="M205" s="13">
        <v>3.4305952380952385</v>
      </c>
      <c r="N205" s="13">
        <v>0</v>
      </c>
      <c r="O205" s="14">
        <v>0</v>
      </c>
      <c r="P205" s="161">
        <v>1</v>
      </c>
      <c r="Q205" s="64"/>
      <c r="R205" s="56"/>
      <c r="S205" s="21" t="s">
        <v>698</v>
      </c>
      <c r="T205" s="22">
        <v>151.75</v>
      </c>
      <c r="U205" s="22">
        <v>4.35</v>
      </c>
      <c r="V205" s="22">
        <v>0</v>
      </c>
      <c r="W205" s="82">
        <v>0</v>
      </c>
      <c r="X205" s="89"/>
      <c r="Y205" s="50" t="s">
        <v>97</v>
      </c>
      <c r="Z205" s="17" t="s">
        <v>698</v>
      </c>
      <c r="AA205" s="137">
        <v>183.54166666666669</v>
      </c>
      <c r="AB205" s="137">
        <v>3.4305952380952385</v>
      </c>
      <c r="AC205" s="138">
        <v>0</v>
      </c>
      <c r="AD205" s="138"/>
      <c r="AE205" s="138"/>
      <c r="AF205" s="138">
        <v>0</v>
      </c>
      <c r="AG205" s="171">
        <v>1</v>
      </c>
      <c r="AI205" s="7" t="s">
        <v>1030</v>
      </c>
      <c r="AJ205" s="6" t="s">
        <v>927</v>
      </c>
      <c r="AK205" s="117"/>
      <c r="AL205" s="7"/>
    </row>
    <row r="206" spans="1:38" ht="45" customHeight="1">
      <c r="A206" s="188"/>
      <c r="B206" s="189"/>
      <c r="C206" s="190"/>
      <c r="D206" s="126"/>
      <c r="E206" s="78"/>
      <c r="F206" s="30"/>
      <c r="G206" s="93"/>
      <c r="H206" s="94"/>
      <c r="I206" s="76"/>
      <c r="J206" s="45">
        <v>6393</v>
      </c>
      <c r="K206" s="11" t="s">
        <v>676</v>
      </c>
      <c r="L206" s="11">
        <v>165</v>
      </c>
      <c r="M206" s="11">
        <v>2.87</v>
      </c>
      <c r="N206" s="11">
        <v>0</v>
      </c>
      <c r="O206" s="53"/>
      <c r="P206" s="165">
        <v>0.03571428571428571</v>
      </c>
      <c r="Q206" s="64"/>
      <c r="R206" s="56"/>
      <c r="S206" s="21"/>
      <c r="T206" s="22"/>
      <c r="U206" s="22"/>
      <c r="V206" s="22"/>
      <c r="W206" s="82"/>
      <c r="X206" s="89"/>
      <c r="Y206" s="45">
        <v>6393</v>
      </c>
      <c r="Z206" s="11" t="s">
        <v>676</v>
      </c>
      <c r="AA206" s="151">
        <v>165</v>
      </c>
      <c r="AB206" s="151">
        <v>2.87</v>
      </c>
      <c r="AC206" s="151">
        <v>0</v>
      </c>
      <c r="AD206" s="138"/>
      <c r="AE206" s="138"/>
      <c r="AF206" s="138"/>
      <c r="AG206" s="171">
        <v>0.035714286</v>
      </c>
      <c r="AI206" s="7"/>
      <c r="AJ206" s="1"/>
      <c r="AK206" s="117"/>
      <c r="AL206" s="7"/>
    </row>
    <row r="207" spans="1:38" ht="45" customHeight="1">
      <c r="A207" s="188"/>
      <c r="B207" s="189"/>
      <c r="C207" s="190"/>
      <c r="D207" s="126"/>
      <c r="E207" s="78"/>
      <c r="F207" s="30"/>
      <c r="G207" s="93"/>
      <c r="H207" s="94"/>
      <c r="I207" s="76"/>
      <c r="J207" s="45">
        <v>6392</v>
      </c>
      <c r="K207" s="11" t="s">
        <v>677</v>
      </c>
      <c r="L207" s="11">
        <v>151</v>
      </c>
      <c r="M207" s="11">
        <v>1.09</v>
      </c>
      <c r="N207" s="11">
        <v>0</v>
      </c>
      <c r="O207" s="53"/>
      <c r="P207" s="165">
        <v>0.03571428571428571</v>
      </c>
      <c r="Q207" s="64"/>
      <c r="R207" s="56"/>
      <c r="S207" s="21"/>
      <c r="T207" s="22"/>
      <c r="U207" s="22"/>
      <c r="V207" s="22"/>
      <c r="W207" s="82"/>
      <c r="X207" s="89"/>
      <c r="Y207" s="45">
        <v>6392</v>
      </c>
      <c r="Z207" s="11" t="s">
        <v>677</v>
      </c>
      <c r="AA207" s="151">
        <v>151</v>
      </c>
      <c r="AB207" s="151">
        <v>1.09</v>
      </c>
      <c r="AC207" s="151">
        <v>0</v>
      </c>
      <c r="AD207" s="138"/>
      <c r="AE207" s="138"/>
      <c r="AF207" s="138"/>
      <c r="AG207" s="171">
        <v>0.035714286</v>
      </c>
      <c r="AI207" s="7"/>
      <c r="AJ207" s="1"/>
      <c r="AK207" s="117"/>
      <c r="AL207" s="7"/>
    </row>
    <row r="208" spans="1:38" ht="45" customHeight="1">
      <c r="A208" s="188"/>
      <c r="B208" s="189"/>
      <c r="C208" s="190"/>
      <c r="D208" s="126"/>
      <c r="E208" s="78"/>
      <c r="F208" s="30"/>
      <c r="G208" s="93"/>
      <c r="H208" s="94"/>
      <c r="I208" s="76"/>
      <c r="J208" s="45">
        <v>6394</v>
      </c>
      <c r="K208" s="11" t="s">
        <v>678</v>
      </c>
      <c r="L208" s="11">
        <v>158</v>
      </c>
      <c r="M208" s="11">
        <v>2.84</v>
      </c>
      <c r="N208" s="11">
        <v>0</v>
      </c>
      <c r="O208" s="53"/>
      <c r="P208" s="165">
        <v>0.03571428571428571</v>
      </c>
      <c r="Q208" s="64"/>
      <c r="R208" s="56"/>
      <c r="S208" s="21"/>
      <c r="T208" s="22"/>
      <c r="U208" s="22"/>
      <c r="V208" s="22"/>
      <c r="W208" s="82"/>
      <c r="X208" s="89"/>
      <c r="Y208" s="45">
        <v>6394</v>
      </c>
      <c r="Z208" s="11" t="s">
        <v>678</v>
      </c>
      <c r="AA208" s="151">
        <v>158</v>
      </c>
      <c r="AB208" s="151">
        <v>2.84</v>
      </c>
      <c r="AC208" s="151">
        <v>0</v>
      </c>
      <c r="AD208" s="138"/>
      <c r="AE208" s="138"/>
      <c r="AF208" s="138"/>
      <c r="AG208" s="171">
        <v>0.035714286</v>
      </c>
      <c r="AI208" s="7"/>
      <c r="AJ208" s="1"/>
      <c r="AK208" s="117"/>
      <c r="AL208" s="7"/>
    </row>
    <row r="209" spans="1:38" ht="45" customHeight="1">
      <c r="A209" s="188"/>
      <c r="B209" s="189"/>
      <c r="C209" s="190"/>
      <c r="D209" s="126"/>
      <c r="E209" s="78"/>
      <c r="F209" s="30"/>
      <c r="G209" s="93"/>
      <c r="H209" s="94"/>
      <c r="I209" s="76"/>
      <c r="J209" s="45">
        <v>6395</v>
      </c>
      <c r="K209" s="11" t="s">
        <v>679</v>
      </c>
      <c r="L209" s="11">
        <v>191</v>
      </c>
      <c r="M209" s="11">
        <v>5.3</v>
      </c>
      <c r="N209" s="11">
        <v>0</v>
      </c>
      <c r="O209" s="53"/>
      <c r="P209" s="165">
        <v>0.03571428571428571</v>
      </c>
      <c r="Q209" s="64"/>
      <c r="R209" s="56"/>
      <c r="S209" s="21"/>
      <c r="T209" s="22"/>
      <c r="U209" s="22"/>
      <c r="V209" s="22"/>
      <c r="W209" s="82"/>
      <c r="X209" s="89"/>
      <c r="Y209" s="45">
        <v>6395</v>
      </c>
      <c r="Z209" s="11" t="s">
        <v>679</v>
      </c>
      <c r="AA209" s="151">
        <v>191</v>
      </c>
      <c r="AB209" s="151">
        <v>5.3</v>
      </c>
      <c r="AC209" s="151">
        <v>0</v>
      </c>
      <c r="AD209" s="138"/>
      <c r="AE209" s="138"/>
      <c r="AF209" s="138"/>
      <c r="AG209" s="171">
        <v>0.035714286</v>
      </c>
      <c r="AI209" s="7"/>
      <c r="AJ209" s="1"/>
      <c r="AK209" s="117"/>
      <c r="AL209" s="7"/>
    </row>
    <row r="210" spans="1:38" ht="45" customHeight="1">
      <c r="A210" s="188"/>
      <c r="B210" s="189"/>
      <c r="C210" s="190"/>
      <c r="D210" s="126"/>
      <c r="E210" s="78"/>
      <c r="F210" s="30"/>
      <c r="G210" s="93"/>
      <c r="H210" s="94"/>
      <c r="I210" s="76"/>
      <c r="J210" s="45">
        <v>6397</v>
      </c>
      <c r="K210" s="11" t="s">
        <v>680</v>
      </c>
      <c r="L210" s="11">
        <v>319</v>
      </c>
      <c r="M210" s="11">
        <v>2.2</v>
      </c>
      <c r="N210" s="11">
        <v>0</v>
      </c>
      <c r="O210" s="53"/>
      <c r="P210" s="165">
        <v>0.03571428571428571</v>
      </c>
      <c r="Q210" s="64"/>
      <c r="R210" s="56"/>
      <c r="S210" s="21"/>
      <c r="T210" s="22"/>
      <c r="U210" s="22"/>
      <c r="V210" s="22"/>
      <c r="W210" s="82"/>
      <c r="X210" s="89"/>
      <c r="Y210" s="45">
        <v>6397</v>
      </c>
      <c r="Z210" s="11" t="s">
        <v>680</v>
      </c>
      <c r="AA210" s="151">
        <v>319</v>
      </c>
      <c r="AB210" s="151">
        <v>2.2</v>
      </c>
      <c r="AC210" s="151">
        <v>0</v>
      </c>
      <c r="AD210" s="138"/>
      <c r="AE210" s="138"/>
      <c r="AF210" s="138"/>
      <c r="AG210" s="171">
        <v>0.035714286</v>
      </c>
      <c r="AI210" s="7"/>
      <c r="AJ210" s="1"/>
      <c r="AK210" s="117"/>
      <c r="AL210" s="7"/>
    </row>
    <row r="211" spans="1:38" ht="45" customHeight="1">
      <c r="A211" s="188"/>
      <c r="B211" s="189"/>
      <c r="C211" s="190"/>
      <c r="D211" s="126"/>
      <c r="E211" s="78"/>
      <c r="F211" s="30"/>
      <c r="G211" s="93"/>
      <c r="H211" s="94"/>
      <c r="I211" s="76"/>
      <c r="J211" s="45">
        <v>6398</v>
      </c>
      <c r="K211" s="11" t="s">
        <v>681</v>
      </c>
      <c r="L211" s="11">
        <v>284</v>
      </c>
      <c r="M211" s="11">
        <v>4.09</v>
      </c>
      <c r="N211" s="11">
        <v>0</v>
      </c>
      <c r="O211" s="53"/>
      <c r="P211" s="165">
        <v>0.03571428571428571</v>
      </c>
      <c r="Q211" s="64"/>
      <c r="R211" s="56"/>
      <c r="S211" s="21"/>
      <c r="T211" s="22"/>
      <c r="U211" s="22"/>
      <c r="V211" s="22"/>
      <c r="W211" s="82"/>
      <c r="X211" s="89"/>
      <c r="Y211" s="45">
        <v>6398</v>
      </c>
      <c r="Z211" s="11" t="s">
        <v>681</v>
      </c>
      <c r="AA211" s="151">
        <v>284</v>
      </c>
      <c r="AB211" s="151">
        <v>4.09</v>
      </c>
      <c r="AC211" s="151">
        <v>0</v>
      </c>
      <c r="AD211" s="138"/>
      <c r="AE211" s="138"/>
      <c r="AF211" s="138"/>
      <c r="AG211" s="171">
        <v>0.035714286</v>
      </c>
      <c r="AI211" s="7"/>
      <c r="AJ211" s="1"/>
      <c r="AK211" s="117"/>
      <c r="AL211" s="7"/>
    </row>
    <row r="212" spans="1:38" ht="45" customHeight="1">
      <c r="A212" s="188"/>
      <c r="B212" s="189"/>
      <c r="C212" s="190"/>
      <c r="D212" s="126"/>
      <c r="E212" s="78"/>
      <c r="F212" s="30"/>
      <c r="G212" s="93"/>
      <c r="H212" s="94"/>
      <c r="I212" s="76"/>
      <c r="J212" s="45">
        <v>6399</v>
      </c>
      <c r="K212" s="11" t="s">
        <v>682</v>
      </c>
      <c r="L212" s="11">
        <v>94</v>
      </c>
      <c r="M212" s="11">
        <v>1.71</v>
      </c>
      <c r="N212" s="11">
        <v>0</v>
      </c>
      <c r="O212" s="53"/>
      <c r="P212" s="165">
        <v>0.03571428571428571</v>
      </c>
      <c r="Q212" s="64"/>
      <c r="R212" s="56"/>
      <c r="S212" s="21"/>
      <c r="T212" s="22"/>
      <c r="U212" s="22"/>
      <c r="V212" s="22"/>
      <c r="W212" s="82"/>
      <c r="X212" s="89"/>
      <c r="Y212" s="45">
        <v>6399</v>
      </c>
      <c r="Z212" s="11" t="s">
        <v>682</v>
      </c>
      <c r="AA212" s="151">
        <v>94</v>
      </c>
      <c r="AB212" s="151">
        <v>1.71</v>
      </c>
      <c r="AC212" s="151">
        <v>0</v>
      </c>
      <c r="AD212" s="138"/>
      <c r="AE212" s="138"/>
      <c r="AF212" s="138"/>
      <c r="AG212" s="171">
        <v>0.035714286</v>
      </c>
      <c r="AI212" s="7"/>
      <c r="AJ212" s="1"/>
      <c r="AK212" s="117"/>
      <c r="AL212" s="7"/>
    </row>
    <row r="213" spans="1:38" ht="45" customHeight="1">
      <c r="A213" s="188"/>
      <c r="B213" s="189"/>
      <c r="C213" s="190"/>
      <c r="D213" s="126"/>
      <c r="E213" s="78"/>
      <c r="F213" s="30"/>
      <c r="G213" s="93"/>
      <c r="H213" s="94"/>
      <c r="I213" s="76"/>
      <c r="J213" s="45">
        <v>6161</v>
      </c>
      <c r="K213" s="11" t="s">
        <v>683</v>
      </c>
      <c r="L213" s="11">
        <v>145</v>
      </c>
      <c r="M213" s="11">
        <v>1.36</v>
      </c>
      <c r="N213" s="11">
        <v>0</v>
      </c>
      <c r="O213" s="53"/>
      <c r="P213" s="165">
        <v>0.041666666666666664</v>
      </c>
      <c r="Q213" s="64"/>
      <c r="R213" s="56"/>
      <c r="S213" s="21"/>
      <c r="T213" s="22"/>
      <c r="U213" s="22"/>
      <c r="V213" s="22"/>
      <c r="W213" s="82"/>
      <c r="X213" s="89"/>
      <c r="Y213" s="45">
        <v>6161</v>
      </c>
      <c r="Z213" s="11" t="s">
        <v>683</v>
      </c>
      <c r="AA213" s="151">
        <v>145</v>
      </c>
      <c r="AB213" s="151">
        <v>1.36</v>
      </c>
      <c r="AC213" s="151">
        <v>0</v>
      </c>
      <c r="AD213" s="138"/>
      <c r="AE213" s="138"/>
      <c r="AF213" s="138"/>
      <c r="AG213" s="171">
        <v>0.041666667</v>
      </c>
      <c r="AI213" s="7"/>
      <c r="AJ213" s="1"/>
      <c r="AK213" s="117"/>
      <c r="AL213" s="7"/>
    </row>
    <row r="214" spans="1:38" ht="45" customHeight="1">
      <c r="A214" s="188"/>
      <c r="B214" s="189"/>
      <c r="C214" s="190"/>
      <c r="D214" s="126"/>
      <c r="E214" s="78"/>
      <c r="F214" s="30"/>
      <c r="G214" s="93"/>
      <c r="H214" s="94"/>
      <c r="I214" s="76"/>
      <c r="J214" s="45">
        <v>6163</v>
      </c>
      <c r="K214" s="11" t="s">
        <v>684</v>
      </c>
      <c r="L214" s="11">
        <v>137</v>
      </c>
      <c r="M214" s="11">
        <v>3.8</v>
      </c>
      <c r="N214" s="11">
        <v>0</v>
      </c>
      <c r="O214" s="53"/>
      <c r="P214" s="165">
        <v>0.041666666666666664</v>
      </c>
      <c r="Q214" s="64"/>
      <c r="R214" s="56"/>
      <c r="S214" s="21"/>
      <c r="T214" s="22"/>
      <c r="U214" s="22"/>
      <c r="V214" s="22"/>
      <c r="W214" s="82"/>
      <c r="X214" s="89"/>
      <c r="Y214" s="45">
        <v>6163</v>
      </c>
      <c r="Z214" s="11" t="s">
        <v>684</v>
      </c>
      <c r="AA214" s="151">
        <v>137</v>
      </c>
      <c r="AB214" s="151">
        <v>3.8</v>
      </c>
      <c r="AC214" s="151">
        <v>0</v>
      </c>
      <c r="AD214" s="138"/>
      <c r="AE214" s="138"/>
      <c r="AF214" s="138"/>
      <c r="AG214" s="171">
        <v>0.041666667</v>
      </c>
      <c r="AI214" s="7"/>
      <c r="AJ214" s="1"/>
      <c r="AK214" s="117"/>
      <c r="AL214" s="7"/>
    </row>
    <row r="215" spans="1:38" ht="45" customHeight="1">
      <c r="A215" s="188"/>
      <c r="B215" s="189"/>
      <c r="C215" s="190"/>
      <c r="D215" s="126"/>
      <c r="E215" s="78"/>
      <c r="F215" s="30"/>
      <c r="G215" s="93"/>
      <c r="H215" s="94"/>
      <c r="I215" s="76"/>
      <c r="J215" s="45">
        <v>1935</v>
      </c>
      <c r="K215" s="11" t="s">
        <v>685</v>
      </c>
      <c r="L215" s="11">
        <v>185</v>
      </c>
      <c r="M215" s="11">
        <v>3.68</v>
      </c>
      <c r="N215" s="11">
        <v>0</v>
      </c>
      <c r="O215" s="53"/>
      <c r="P215" s="165">
        <v>0.041666666666666664</v>
      </c>
      <c r="Q215" s="64"/>
      <c r="R215" s="56"/>
      <c r="S215" s="21"/>
      <c r="T215" s="22"/>
      <c r="U215" s="22"/>
      <c r="V215" s="22"/>
      <c r="W215" s="82"/>
      <c r="X215" s="89"/>
      <c r="Y215" s="45">
        <v>1935</v>
      </c>
      <c r="Z215" s="11" t="s">
        <v>685</v>
      </c>
      <c r="AA215" s="151">
        <v>185</v>
      </c>
      <c r="AB215" s="151">
        <v>3.68</v>
      </c>
      <c r="AC215" s="151">
        <v>0</v>
      </c>
      <c r="AD215" s="138"/>
      <c r="AE215" s="138"/>
      <c r="AF215" s="138"/>
      <c r="AG215" s="171">
        <v>0.041666667</v>
      </c>
      <c r="AI215" s="7"/>
      <c r="AJ215" s="1"/>
      <c r="AK215" s="117"/>
      <c r="AL215" s="7"/>
    </row>
    <row r="216" spans="1:38" ht="45" customHeight="1">
      <c r="A216" s="188"/>
      <c r="B216" s="189"/>
      <c r="C216" s="190"/>
      <c r="D216" s="126"/>
      <c r="E216" s="78"/>
      <c r="F216" s="30"/>
      <c r="G216" s="93"/>
      <c r="H216" s="94"/>
      <c r="I216" s="76"/>
      <c r="J216" s="45">
        <v>1936</v>
      </c>
      <c r="K216" s="11" t="s">
        <v>686</v>
      </c>
      <c r="L216" s="11">
        <v>220</v>
      </c>
      <c r="M216" s="11">
        <v>7.89</v>
      </c>
      <c r="N216" s="11">
        <v>0</v>
      </c>
      <c r="O216" s="53"/>
      <c r="P216" s="165">
        <v>0.041666666666666664</v>
      </c>
      <c r="Q216" s="64"/>
      <c r="R216" s="56"/>
      <c r="S216" s="21"/>
      <c r="T216" s="22"/>
      <c r="U216" s="22"/>
      <c r="V216" s="22"/>
      <c r="W216" s="82"/>
      <c r="X216" s="89"/>
      <c r="Y216" s="45">
        <v>1936</v>
      </c>
      <c r="Z216" s="11" t="s">
        <v>686</v>
      </c>
      <c r="AA216" s="151">
        <v>220</v>
      </c>
      <c r="AB216" s="151">
        <v>7.89</v>
      </c>
      <c r="AC216" s="151">
        <v>0</v>
      </c>
      <c r="AD216" s="138"/>
      <c r="AE216" s="138"/>
      <c r="AF216" s="138"/>
      <c r="AG216" s="171">
        <v>0.041666667</v>
      </c>
      <c r="AI216" s="7"/>
      <c r="AJ216" s="1"/>
      <c r="AK216" s="117"/>
      <c r="AL216" s="7"/>
    </row>
    <row r="217" spans="1:38" ht="45" customHeight="1">
      <c r="A217" s="188"/>
      <c r="B217" s="189"/>
      <c r="C217" s="190"/>
      <c r="D217" s="126"/>
      <c r="E217" s="78"/>
      <c r="F217" s="30"/>
      <c r="G217" s="93"/>
      <c r="H217" s="94"/>
      <c r="I217" s="76"/>
      <c r="J217" s="45">
        <v>1937</v>
      </c>
      <c r="K217" s="11" t="s">
        <v>687</v>
      </c>
      <c r="L217" s="11">
        <v>125</v>
      </c>
      <c r="M217" s="11">
        <v>2.13</v>
      </c>
      <c r="N217" s="11">
        <v>0</v>
      </c>
      <c r="O217" s="53"/>
      <c r="P217" s="165">
        <v>0.041666666666666664</v>
      </c>
      <c r="Q217" s="64"/>
      <c r="R217" s="56"/>
      <c r="S217" s="21"/>
      <c r="T217" s="22"/>
      <c r="U217" s="22"/>
      <c r="V217" s="22"/>
      <c r="W217" s="82"/>
      <c r="X217" s="89"/>
      <c r="Y217" s="45">
        <v>1937</v>
      </c>
      <c r="Z217" s="11" t="s">
        <v>687</v>
      </c>
      <c r="AA217" s="151">
        <v>125</v>
      </c>
      <c r="AB217" s="151">
        <v>2.13</v>
      </c>
      <c r="AC217" s="151">
        <v>0</v>
      </c>
      <c r="AD217" s="138"/>
      <c r="AE217" s="138"/>
      <c r="AF217" s="138"/>
      <c r="AG217" s="171">
        <v>0.041666667</v>
      </c>
      <c r="AI217" s="7"/>
      <c r="AJ217" s="1"/>
      <c r="AK217" s="117"/>
      <c r="AL217" s="7"/>
    </row>
    <row r="218" spans="1:38" ht="45" customHeight="1">
      <c r="A218" s="188"/>
      <c r="B218" s="189"/>
      <c r="C218" s="190"/>
      <c r="D218" s="126"/>
      <c r="E218" s="78"/>
      <c r="F218" s="30"/>
      <c r="G218" s="93"/>
      <c r="H218" s="94"/>
      <c r="I218" s="76"/>
      <c r="J218" s="45">
        <v>1938</v>
      </c>
      <c r="K218" s="11" t="s">
        <v>688</v>
      </c>
      <c r="L218" s="11">
        <v>275</v>
      </c>
      <c r="M218" s="11">
        <v>2.99</v>
      </c>
      <c r="N218" s="11">
        <v>0</v>
      </c>
      <c r="O218" s="53"/>
      <c r="P218" s="165">
        <v>0.041666666666666664</v>
      </c>
      <c r="Q218" s="64"/>
      <c r="R218" s="56"/>
      <c r="S218" s="21"/>
      <c r="T218" s="22"/>
      <c r="U218" s="22"/>
      <c r="V218" s="22"/>
      <c r="W218" s="82"/>
      <c r="X218" s="89"/>
      <c r="Y218" s="45">
        <v>1938</v>
      </c>
      <c r="Z218" s="11" t="s">
        <v>688</v>
      </c>
      <c r="AA218" s="151">
        <v>275</v>
      </c>
      <c r="AB218" s="151">
        <v>2.99</v>
      </c>
      <c r="AC218" s="151">
        <v>0</v>
      </c>
      <c r="AD218" s="138"/>
      <c r="AE218" s="138"/>
      <c r="AF218" s="138"/>
      <c r="AG218" s="171">
        <v>0.041666667</v>
      </c>
      <c r="AI218" s="7"/>
      <c r="AJ218" s="1"/>
      <c r="AK218" s="117"/>
      <c r="AL218" s="7"/>
    </row>
    <row r="219" spans="1:38" ht="45" customHeight="1">
      <c r="A219" s="188"/>
      <c r="B219" s="189"/>
      <c r="C219" s="190"/>
      <c r="D219" s="126"/>
      <c r="E219" s="78"/>
      <c r="F219" s="30"/>
      <c r="G219" s="93"/>
      <c r="H219" s="94"/>
      <c r="I219" s="76"/>
      <c r="J219" s="45">
        <v>2338</v>
      </c>
      <c r="K219" s="11" t="s">
        <v>689</v>
      </c>
      <c r="L219" s="11">
        <v>138</v>
      </c>
      <c r="M219" s="11">
        <v>1.48</v>
      </c>
      <c r="N219" s="11">
        <v>0</v>
      </c>
      <c r="O219" s="53"/>
      <c r="P219" s="165">
        <v>0.03571428571428571</v>
      </c>
      <c r="Q219" s="64"/>
      <c r="R219" s="56"/>
      <c r="S219" s="21"/>
      <c r="T219" s="22"/>
      <c r="U219" s="22"/>
      <c r="V219" s="22"/>
      <c r="W219" s="82"/>
      <c r="X219" s="89"/>
      <c r="Y219" s="45">
        <v>2338</v>
      </c>
      <c r="Z219" s="11" t="s">
        <v>689</v>
      </c>
      <c r="AA219" s="151">
        <v>138</v>
      </c>
      <c r="AB219" s="151">
        <v>1.48</v>
      </c>
      <c r="AC219" s="151">
        <v>0</v>
      </c>
      <c r="AD219" s="138"/>
      <c r="AE219" s="138"/>
      <c r="AF219" s="138"/>
      <c r="AG219" s="171">
        <v>0.035714286</v>
      </c>
      <c r="AI219" s="7"/>
      <c r="AJ219" s="1"/>
      <c r="AK219" s="117"/>
      <c r="AL219" s="7"/>
    </row>
    <row r="220" spans="1:38" ht="45" customHeight="1">
      <c r="A220" s="188"/>
      <c r="B220" s="189"/>
      <c r="C220" s="190"/>
      <c r="D220" s="126"/>
      <c r="E220" s="78"/>
      <c r="F220" s="30"/>
      <c r="G220" s="93"/>
      <c r="H220" s="94"/>
      <c r="I220" s="76"/>
      <c r="J220" s="45">
        <v>2339</v>
      </c>
      <c r="K220" s="11" t="s">
        <v>690</v>
      </c>
      <c r="L220" s="11">
        <v>233</v>
      </c>
      <c r="M220" s="11">
        <v>1.85</v>
      </c>
      <c r="N220" s="11">
        <v>0</v>
      </c>
      <c r="O220" s="53"/>
      <c r="P220" s="165">
        <v>0.03571428571428571</v>
      </c>
      <c r="Q220" s="64"/>
      <c r="R220" s="56"/>
      <c r="S220" s="21"/>
      <c r="T220" s="22"/>
      <c r="U220" s="22"/>
      <c r="V220" s="22"/>
      <c r="W220" s="82"/>
      <c r="X220" s="89"/>
      <c r="Y220" s="45">
        <v>2339</v>
      </c>
      <c r="Z220" s="11" t="s">
        <v>690</v>
      </c>
      <c r="AA220" s="151">
        <v>233</v>
      </c>
      <c r="AB220" s="151">
        <v>1.85</v>
      </c>
      <c r="AC220" s="151">
        <v>0</v>
      </c>
      <c r="AD220" s="138"/>
      <c r="AE220" s="138"/>
      <c r="AF220" s="138"/>
      <c r="AG220" s="171">
        <v>0.035714286</v>
      </c>
      <c r="AI220" s="7"/>
      <c r="AJ220" s="1"/>
      <c r="AK220" s="117"/>
      <c r="AL220" s="7"/>
    </row>
    <row r="221" spans="1:38" ht="45" customHeight="1">
      <c r="A221" s="188"/>
      <c r="B221" s="189"/>
      <c r="C221" s="190"/>
      <c r="D221" s="126"/>
      <c r="E221" s="78"/>
      <c r="F221" s="30"/>
      <c r="G221" s="93"/>
      <c r="H221" s="94"/>
      <c r="I221" s="76"/>
      <c r="J221" s="45">
        <v>2340</v>
      </c>
      <c r="K221" s="11" t="s">
        <v>691</v>
      </c>
      <c r="L221" s="11">
        <v>148</v>
      </c>
      <c r="M221" s="11">
        <v>3.09</v>
      </c>
      <c r="N221" s="11">
        <v>0</v>
      </c>
      <c r="O221" s="53"/>
      <c r="P221" s="165">
        <v>0.03571428571428571</v>
      </c>
      <c r="Q221" s="64"/>
      <c r="R221" s="56"/>
      <c r="S221" s="21"/>
      <c r="T221" s="22"/>
      <c r="U221" s="22"/>
      <c r="V221" s="22"/>
      <c r="W221" s="82"/>
      <c r="X221" s="89"/>
      <c r="Y221" s="45">
        <v>2340</v>
      </c>
      <c r="Z221" s="11" t="s">
        <v>691</v>
      </c>
      <c r="AA221" s="151">
        <v>148</v>
      </c>
      <c r="AB221" s="151">
        <v>3.09</v>
      </c>
      <c r="AC221" s="151">
        <v>0</v>
      </c>
      <c r="AD221" s="138"/>
      <c r="AE221" s="138"/>
      <c r="AF221" s="138"/>
      <c r="AG221" s="171">
        <v>0.035714286</v>
      </c>
      <c r="AI221" s="7"/>
      <c r="AJ221" s="1"/>
      <c r="AK221" s="117"/>
      <c r="AL221" s="7"/>
    </row>
    <row r="222" spans="1:38" ht="45" customHeight="1">
      <c r="A222" s="188"/>
      <c r="B222" s="189"/>
      <c r="C222" s="190"/>
      <c r="D222" s="126"/>
      <c r="E222" s="78"/>
      <c r="F222" s="30"/>
      <c r="G222" s="93"/>
      <c r="H222" s="94"/>
      <c r="I222" s="76"/>
      <c r="J222" s="45">
        <v>2341</v>
      </c>
      <c r="K222" s="11" t="s">
        <v>692</v>
      </c>
      <c r="L222" s="11">
        <v>151</v>
      </c>
      <c r="M222" s="11">
        <v>4.15</v>
      </c>
      <c r="N222" s="11">
        <v>0</v>
      </c>
      <c r="O222" s="53"/>
      <c r="P222" s="165">
        <v>0.03571428571428571</v>
      </c>
      <c r="Q222" s="64"/>
      <c r="R222" s="56"/>
      <c r="S222" s="21"/>
      <c r="T222" s="22"/>
      <c r="U222" s="22"/>
      <c r="V222" s="22"/>
      <c r="W222" s="82"/>
      <c r="X222" s="89"/>
      <c r="Y222" s="45">
        <v>2341</v>
      </c>
      <c r="Z222" s="11" t="s">
        <v>692</v>
      </c>
      <c r="AA222" s="151">
        <v>151</v>
      </c>
      <c r="AB222" s="151">
        <v>4.15</v>
      </c>
      <c r="AC222" s="151">
        <v>0</v>
      </c>
      <c r="AD222" s="138"/>
      <c r="AE222" s="138"/>
      <c r="AF222" s="138"/>
      <c r="AG222" s="171">
        <v>0.035714286</v>
      </c>
      <c r="AI222" s="7"/>
      <c r="AJ222" s="1"/>
      <c r="AK222" s="117"/>
      <c r="AL222" s="7"/>
    </row>
    <row r="223" spans="1:38" ht="45" customHeight="1">
      <c r="A223" s="188"/>
      <c r="B223" s="189"/>
      <c r="C223" s="190"/>
      <c r="D223" s="126"/>
      <c r="E223" s="78"/>
      <c r="F223" s="30"/>
      <c r="G223" s="93"/>
      <c r="H223" s="94"/>
      <c r="I223" s="76"/>
      <c r="J223" s="45">
        <v>2342</v>
      </c>
      <c r="K223" s="11" t="s">
        <v>693</v>
      </c>
      <c r="L223" s="11">
        <v>165</v>
      </c>
      <c r="M223" s="11">
        <v>6.72</v>
      </c>
      <c r="N223" s="11">
        <v>0</v>
      </c>
      <c r="O223" s="53"/>
      <c r="P223" s="165">
        <v>0.03571428571428571</v>
      </c>
      <c r="Q223" s="64"/>
      <c r="R223" s="56"/>
      <c r="S223" s="21"/>
      <c r="T223" s="22"/>
      <c r="U223" s="22"/>
      <c r="V223" s="22"/>
      <c r="W223" s="82"/>
      <c r="X223" s="89"/>
      <c r="Y223" s="45">
        <v>2342</v>
      </c>
      <c r="Z223" s="11" t="s">
        <v>693</v>
      </c>
      <c r="AA223" s="151">
        <v>165</v>
      </c>
      <c r="AB223" s="151">
        <v>6.72</v>
      </c>
      <c r="AC223" s="151">
        <v>0</v>
      </c>
      <c r="AD223" s="138"/>
      <c r="AE223" s="138"/>
      <c r="AF223" s="138"/>
      <c r="AG223" s="171">
        <v>0.035714286</v>
      </c>
      <c r="AI223" s="7"/>
      <c r="AJ223" s="1"/>
      <c r="AK223" s="117"/>
      <c r="AL223" s="7"/>
    </row>
    <row r="224" spans="1:38" ht="45" customHeight="1">
      <c r="A224" s="188"/>
      <c r="B224" s="189"/>
      <c r="C224" s="190"/>
      <c r="D224" s="126"/>
      <c r="E224" s="78"/>
      <c r="F224" s="30"/>
      <c r="G224" s="93"/>
      <c r="H224" s="94"/>
      <c r="I224" s="76"/>
      <c r="J224" s="45">
        <v>2343</v>
      </c>
      <c r="K224" s="11" t="s">
        <v>694</v>
      </c>
      <c r="L224" s="11">
        <v>157</v>
      </c>
      <c r="M224" s="11">
        <v>2.92</v>
      </c>
      <c r="N224" s="11">
        <v>0</v>
      </c>
      <c r="O224" s="53"/>
      <c r="P224" s="165">
        <v>0.03571428571428571</v>
      </c>
      <c r="Q224" s="64"/>
      <c r="R224" s="56"/>
      <c r="S224" s="21"/>
      <c r="T224" s="22"/>
      <c r="U224" s="22"/>
      <c r="V224" s="22"/>
      <c r="W224" s="82"/>
      <c r="X224" s="89"/>
      <c r="Y224" s="45">
        <v>2343</v>
      </c>
      <c r="Z224" s="11" t="s">
        <v>694</v>
      </c>
      <c r="AA224" s="151">
        <v>157</v>
      </c>
      <c r="AB224" s="151">
        <v>2.92</v>
      </c>
      <c r="AC224" s="151">
        <v>0</v>
      </c>
      <c r="AD224" s="138"/>
      <c r="AE224" s="138"/>
      <c r="AF224" s="138"/>
      <c r="AG224" s="171">
        <v>0.035714286</v>
      </c>
      <c r="AI224" s="7"/>
      <c r="AJ224" s="1"/>
      <c r="AK224" s="117"/>
      <c r="AL224" s="7"/>
    </row>
    <row r="225" spans="1:38" ht="45" customHeight="1">
      <c r="A225" s="188"/>
      <c r="B225" s="189"/>
      <c r="C225" s="190"/>
      <c r="D225" s="126"/>
      <c r="E225" s="78"/>
      <c r="F225" s="30"/>
      <c r="G225" s="93"/>
      <c r="H225" s="94"/>
      <c r="I225" s="76"/>
      <c r="J225" s="45">
        <v>2344</v>
      </c>
      <c r="K225" s="11" t="s">
        <v>695</v>
      </c>
      <c r="L225" s="11">
        <v>271</v>
      </c>
      <c r="M225" s="11">
        <v>4.53</v>
      </c>
      <c r="N225" s="11">
        <v>0</v>
      </c>
      <c r="O225" s="53"/>
      <c r="P225" s="165">
        <v>0.03571428571428571</v>
      </c>
      <c r="Q225" s="64"/>
      <c r="R225" s="56"/>
      <c r="S225" s="21"/>
      <c r="T225" s="22"/>
      <c r="U225" s="22"/>
      <c r="V225" s="22"/>
      <c r="W225" s="82"/>
      <c r="X225" s="89"/>
      <c r="Y225" s="45">
        <v>2344</v>
      </c>
      <c r="Z225" s="11" t="s">
        <v>695</v>
      </c>
      <c r="AA225" s="151">
        <v>271</v>
      </c>
      <c r="AB225" s="151">
        <v>4.53</v>
      </c>
      <c r="AC225" s="151">
        <v>0</v>
      </c>
      <c r="AD225" s="138"/>
      <c r="AE225" s="138"/>
      <c r="AF225" s="138"/>
      <c r="AG225" s="171">
        <v>0.035714286</v>
      </c>
      <c r="AI225" s="7"/>
      <c r="AJ225" s="1"/>
      <c r="AK225" s="117"/>
      <c r="AL225" s="7"/>
    </row>
    <row r="226" spans="1:38" ht="45" customHeight="1">
      <c r="A226" s="188"/>
      <c r="B226" s="189"/>
      <c r="C226" s="190"/>
      <c r="D226" s="126"/>
      <c r="E226" s="78"/>
      <c r="F226" s="30"/>
      <c r="G226" s="93"/>
      <c r="H226" s="94"/>
      <c r="I226" s="76"/>
      <c r="J226" s="45">
        <v>6299</v>
      </c>
      <c r="K226" s="11" t="s">
        <v>696</v>
      </c>
      <c r="L226" s="11">
        <v>157</v>
      </c>
      <c r="M226" s="11">
        <v>4.23</v>
      </c>
      <c r="N226" s="11">
        <v>0</v>
      </c>
      <c r="O226" s="53"/>
      <c r="P226" s="165">
        <v>0.125</v>
      </c>
      <c r="Q226" s="64"/>
      <c r="R226" s="56"/>
      <c r="S226" s="21"/>
      <c r="T226" s="22"/>
      <c r="U226" s="22"/>
      <c r="V226" s="22"/>
      <c r="W226" s="82"/>
      <c r="X226" s="89"/>
      <c r="Y226" s="45">
        <v>6299</v>
      </c>
      <c r="Z226" s="11" t="s">
        <v>696</v>
      </c>
      <c r="AA226" s="151">
        <v>157</v>
      </c>
      <c r="AB226" s="151">
        <v>4.23</v>
      </c>
      <c r="AC226" s="151">
        <v>0</v>
      </c>
      <c r="AD226" s="138"/>
      <c r="AE226" s="138"/>
      <c r="AF226" s="138"/>
      <c r="AG226" s="171">
        <v>0.125</v>
      </c>
      <c r="AI226" s="7"/>
      <c r="AJ226" s="1"/>
      <c r="AK226" s="117"/>
      <c r="AL226" s="7"/>
    </row>
    <row r="227" spans="1:38" ht="45" customHeight="1">
      <c r="A227" s="188"/>
      <c r="B227" s="189"/>
      <c r="C227" s="190"/>
      <c r="D227" s="126"/>
      <c r="E227" s="78"/>
      <c r="F227" s="30"/>
      <c r="G227" s="93"/>
      <c r="H227" s="94"/>
      <c r="I227" s="76"/>
      <c r="J227" s="45">
        <v>6626</v>
      </c>
      <c r="K227" s="11" t="s">
        <v>697</v>
      </c>
      <c r="L227" s="11">
        <v>199</v>
      </c>
      <c r="M227" s="11">
        <v>3.12</v>
      </c>
      <c r="N227" s="11">
        <v>0</v>
      </c>
      <c r="O227" s="53"/>
      <c r="P227" s="165">
        <v>0.125</v>
      </c>
      <c r="Q227" s="64"/>
      <c r="R227" s="56"/>
      <c r="S227" s="21"/>
      <c r="T227" s="22"/>
      <c r="U227" s="22"/>
      <c r="V227" s="22"/>
      <c r="W227" s="82"/>
      <c r="X227" s="89"/>
      <c r="Y227" s="45">
        <v>6626</v>
      </c>
      <c r="Z227" s="11" t="s">
        <v>697</v>
      </c>
      <c r="AA227" s="151">
        <v>199</v>
      </c>
      <c r="AB227" s="151">
        <v>3.12</v>
      </c>
      <c r="AC227" s="151">
        <v>0</v>
      </c>
      <c r="AD227" s="138"/>
      <c r="AE227" s="138"/>
      <c r="AF227" s="138"/>
      <c r="AG227" s="171">
        <v>0.125</v>
      </c>
      <c r="AI227" s="7"/>
      <c r="AJ227" s="1"/>
      <c r="AK227" s="117"/>
      <c r="AL227" s="7"/>
    </row>
    <row r="228" spans="1:38" ht="102">
      <c r="A228" s="188" t="s">
        <v>76</v>
      </c>
      <c r="B228" s="189" t="s">
        <v>846</v>
      </c>
      <c r="C228" s="190">
        <v>2737</v>
      </c>
      <c r="D228" s="126"/>
      <c r="E228" s="79"/>
      <c r="F228" s="30" t="s">
        <v>699</v>
      </c>
      <c r="G228" s="93">
        <f>AVERAGE(G229:G232)</f>
        <v>901.5</v>
      </c>
      <c r="H228" s="94">
        <f>AVERAGE(H229:H232)</f>
        <v>0.0275</v>
      </c>
      <c r="I228" s="76"/>
      <c r="J228" s="65"/>
      <c r="K228" s="46" t="s">
        <v>700</v>
      </c>
      <c r="L228" s="12">
        <f>AVERAGE(L229:L232)</f>
        <v>767</v>
      </c>
      <c r="M228" s="13">
        <f>AVERAGE(M229:M232)</f>
        <v>0.8200000000000001</v>
      </c>
      <c r="N228" s="13">
        <f>AVERAGE(N229:N232)</f>
        <v>0</v>
      </c>
      <c r="O228" s="14">
        <v>0</v>
      </c>
      <c r="P228" s="161">
        <v>1</v>
      </c>
      <c r="Q228" s="64"/>
      <c r="R228" s="56">
        <v>1241</v>
      </c>
      <c r="S228" s="21" t="s">
        <v>403</v>
      </c>
      <c r="T228" s="22">
        <v>902</v>
      </c>
      <c r="U228" s="22">
        <v>0.1</v>
      </c>
      <c r="V228" s="22">
        <v>0</v>
      </c>
      <c r="W228" s="82">
        <v>0</v>
      </c>
      <c r="X228" s="89"/>
      <c r="Y228" s="50" t="s">
        <v>411</v>
      </c>
      <c r="Z228" s="19" t="s">
        <v>410</v>
      </c>
      <c r="AA228" s="141">
        <v>901.5</v>
      </c>
      <c r="AB228" s="141">
        <v>0.0275</v>
      </c>
      <c r="AC228" s="132">
        <v>0</v>
      </c>
      <c r="AD228" s="132"/>
      <c r="AE228" s="132"/>
      <c r="AF228" s="132">
        <v>0</v>
      </c>
      <c r="AG228" s="170">
        <v>1</v>
      </c>
      <c r="AI228" s="116" t="s">
        <v>1031</v>
      </c>
      <c r="AJ228" s="6" t="s">
        <v>927</v>
      </c>
      <c r="AK228" s="117"/>
      <c r="AL228" s="7"/>
    </row>
    <row r="229" spans="1:38" ht="45" customHeight="1">
      <c r="A229" s="188"/>
      <c r="B229" s="189"/>
      <c r="C229" s="190"/>
      <c r="D229" s="126"/>
      <c r="E229" s="79" t="s">
        <v>402</v>
      </c>
      <c r="F229" s="30" t="s">
        <v>403</v>
      </c>
      <c r="G229" s="93">
        <v>902</v>
      </c>
      <c r="H229" s="94">
        <v>0.11</v>
      </c>
      <c r="I229" s="76"/>
      <c r="J229" s="52">
        <v>1192</v>
      </c>
      <c r="K229" s="11" t="s">
        <v>701</v>
      </c>
      <c r="L229" s="49">
        <v>902</v>
      </c>
      <c r="M229" s="49">
        <v>0.11</v>
      </c>
      <c r="N229" s="49">
        <v>0</v>
      </c>
      <c r="O229" s="14">
        <v>0</v>
      </c>
      <c r="P229" s="161">
        <v>0.25</v>
      </c>
      <c r="Q229" s="64"/>
      <c r="R229" s="56"/>
      <c r="S229" s="21"/>
      <c r="T229" s="22"/>
      <c r="U229" s="22"/>
      <c r="V229" s="22"/>
      <c r="W229" s="82"/>
      <c r="X229" s="89"/>
      <c r="Y229" s="79" t="s">
        <v>402</v>
      </c>
      <c r="Z229" s="30" t="s">
        <v>403</v>
      </c>
      <c r="AA229" s="93">
        <v>902</v>
      </c>
      <c r="AB229" s="93">
        <v>0.11</v>
      </c>
      <c r="AC229" s="149"/>
      <c r="AD229" s="149"/>
      <c r="AE229" s="149"/>
      <c r="AF229" s="149"/>
      <c r="AG229" s="172">
        <v>0.25</v>
      </c>
      <c r="AI229" s="115"/>
      <c r="AJ229" s="116"/>
      <c r="AK229" s="117"/>
      <c r="AL229" s="7"/>
    </row>
    <row r="230" spans="1:38" ht="45" customHeight="1">
      <c r="A230" s="188"/>
      <c r="B230" s="189"/>
      <c r="C230" s="190"/>
      <c r="D230" s="126"/>
      <c r="E230" s="79" t="s">
        <v>405</v>
      </c>
      <c r="F230" s="30" t="s">
        <v>404</v>
      </c>
      <c r="G230" s="93">
        <v>902</v>
      </c>
      <c r="H230" s="94">
        <v>0</v>
      </c>
      <c r="I230" s="76"/>
      <c r="J230" s="52">
        <v>1194</v>
      </c>
      <c r="K230" s="49" t="s">
        <v>702</v>
      </c>
      <c r="L230" s="49">
        <v>680</v>
      </c>
      <c r="M230" s="49">
        <v>1.24</v>
      </c>
      <c r="N230" s="49">
        <v>0</v>
      </c>
      <c r="O230" s="14">
        <v>0</v>
      </c>
      <c r="P230" s="161">
        <v>0.25</v>
      </c>
      <c r="Q230" s="64"/>
      <c r="R230" s="56"/>
      <c r="S230" s="21"/>
      <c r="T230" s="22"/>
      <c r="U230" s="22"/>
      <c r="V230" s="22"/>
      <c r="W230" s="82"/>
      <c r="X230" s="89"/>
      <c r="Y230" s="79" t="s">
        <v>405</v>
      </c>
      <c r="Z230" s="30" t="s">
        <v>404</v>
      </c>
      <c r="AA230" s="93">
        <v>902</v>
      </c>
      <c r="AB230" s="93">
        <v>0</v>
      </c>
      <c r="AC230" s="149"/>
      <c r="AD230" s="149"/>
      <c r="AE230" s="149"/>
      <c r="AF230" s="149"/>
      <c r="AG230" s="172">
        <v>0.25</v>
      </c>
      <c r="AI230" s="115"/>
      <c r="AJ230" s="116"/>
      <c r="AK230" s="117"/>
      <c r="AL230" s="7"/>
    </row>
    <row r="231" spans="1:38" ht="45" customHeight="1">
      <c r="A231" s="188"/>
      <c r="B231" s="189"/>
      <c r="C231" s="190"/>
      <c r="D231" s="126"/>
      <c r="E231" s="79" t="s">
        <v>407</v>
      </c>
      <c r="F231" s="30" t="s">
        <v>406</v>
      </c>
      <c r="G231" s="93">
        <v>902</v>
      </c>
      <c r="H231" s="94">
        <v>0</v>
      </c>
      <c r="I231" s="76"/>
      <c r="J231" s="52">
        <v>1195</v>
      </c>
      <c r="K231" s="49" t="s">
        <v>703</v>
      </c>
      <c r="L231" s="49">
        <v>900</v>
      </c>
      <c r="M231" s="49">
        <v>0.19</v>
      </c>
      <c r="N231" s="49">
        <v>0</v>
      </c>
      <c r="O231" s="14">
        <v>0</v>
      </c>
      <c r="P231" s="161">
        <v>0.25</v>
      </c>
      <c r="Q231" s="64"/>
      <c r="R231" s="56"/>
      <c r="S231" s="21"/>
      <c r="T231" s="22"/>
      <c r="U231" s="22"/>
      <c r="V231" s="22"/>
      <c r="W231" s="82"/>
      <c r="X231" s="89"/>
      <c r="Y231" s="79" t="s">
        <v>407</v>
      </c>
      <c r="Z231" s="30" t="s">
        <v>406</v>
      </c>
      <c r="AA231" s="93">
        <v>902</v>
      </c>
      <c r="AB231" s="93">
        <v>0</v>
      </c>
      <c r="AC231" s="149"/>
      <c r="AD231" s="149"/>
      <c r="AE231" s="149"/>
      <c r="AF231" s="149"/>
      <c r="AG231" s="172">
        <v>0.25</v>
      </c>
      <c r="AI231" s="115"/>
      <c r="AJ231" s="116"/>
      <c r="AK231" s="117"/>
      <c r="AL231" s="7"/>
    </row>
    <row r="232" spans="1:38" ht="45" customHeight="1">
      <c r="A232" s="188"/>
      <c r="B232" s="189"/>
      <c r="C232" s="190"/>
      <c r="D232" s="126"/>
      <c r="E232" s="79" t="s">
        <v>408</v>
      </c>
      <c r="F232" s="30" t="s">
        <v>409</v>
      </c>
      <c r="G232" s="93">
        <v>900</v>
      </c>
      <c r="H232" s="94">
        <v>0</v>
      </c>
      <c r="I232" s="76"/>
      <c r="J232" s="71">
        <v>1197</v>
      </c>
      <c r="K232" s="49" t="s">
        <v>704</v>
      </c>
      <c r="L232" s="49">
        <v>586</v>
      </c>
      <c r="M232" s="49">
        <v>1.74</v>
      </c>
      <c r="N232" s="49">
        <v>0</v>
      </c>
      <c r="O232" s="14">
        <v>0</v>
      </c>
      <c r="P232" s="161">
        <v>0.25</v>
      </c>
      <c r="Q232" s="64"/>
      <c r="R232" s="56"/>
      <c r="S232" s="21"/>
      <c r="T232" s="22"/>
      <c r="U232" s="22"/>
      <c r="V232" s="22"/>
      <c r="W232" s="82"/>
      <c r="X232" s="89"/>
      <c r="Y232" s="79" t="s">
        <v>408</v>
      </c>
      <c r="Z232" s="30" t="s">
        <v>409</v>
      </c>
      <c r="AA232" s="93">
        <v>900</v>
      </c>
      <c r="AB232" s="93">
        <v>0</v>
      </c>
      <c r="AC232" s="149"/>
      <c r="AD232" s="149"/>
      <c r="AE232" s="149"/>
      <c r="AF232" s="149"/>
      <c r="AG232" s="172">
        <v>0.25</v>
      </c>
      <c r="AI232" s="115"/>
      <c r="AJ232" s="116"/>
      <c r="AK232" s="117"/>
      <c r="AL232" s="7"/>
    </row>
    <row r="233" spans="1:38" ht="45" customHeight="1">
      <c r="A233" s="102" t="s">
        <v>77</v>
      </c>
      <c r="B233" s="102"/>
      <c r="C233" s="103">
        <v>2738</v>
      </c>
      <c r="D233" s="126"/>
      <c r="E233" s="79" t="s">
        <v>204</v>
      </c>
      <c r="F233" s="32" t="s">
        <v>205</v>
      </c>
      <c r="G233" s="95">
        <v>61</v>
      </c>
      <c r="H233" s="96">
        <v>0.37</v>
      </c>
      <c r="I233" s="76"/>
      <c r="J233" s="65">
        <v>4338</v>
      </c>
      <c r="K233" s="11" t="s">
        <v>707</v>
      </c>
      <c r="L233" s="12">
        <v>61</v>
      </c>
      <c r="M233" s="13">
        <v>0.37</v>
      </c>
      <c r="N233" s="13">
        <v>0</v>
      </c>
      <c r="O233" s="14">
        <v>0</v>
      </c>
      <c r="P233" s="161">
        <v>1</v>
      </c>
      <c r="Q233" s="64"/>
      <c r="R233" s="56">
        <v>1320</v>
      </c>
      <c r="S233" s="21" t="s">
        <v>929</v>
      </c>
      <c r="T233" s="22">
        <v>66</v>
      </c>
      <c r="U233" s="22">
        <v>0.4</v>
      </c>
      <c r="V233" s="22">
        <v>0</v>
      </c>
      <c r="W233" s="82">
        <v>0</v>
      </c>
      <c r="X233" s="89"/>
      <c r="Y233" s="85" t="s">
        <v>462</v>
      </c>
      <c r="Z233" s="19" t="s">
        <v>461</v>
      </c>
      <c r="AA233" s="141">
        <v>61</v>
      </c>
      <c r="AB233" s="141">
        <v>0.37</v>
      </c>
      <c r="AC233" s="132">
        <v>0</v>
      </c>
      <c r="AD233" s="132"/>
      <c r="AE233" s="132"/>
      <c r="AF233" s="132">
        <v>0</v>
      </c>
      <c r="AG233" s="170">
        <v>1</v>
      </c>
      <c r="AI233" s="117" t="s">
        <v>1032</v>
      </c>
      <c r="AJ233" s="6" t="s">
        <v>927</v>
      </c>
      <c r="AK233" s="117"/>
      <c r="AL233" s="7"/>
    </row>
    <row r="234" spans="1:38" ht="51.75" customHeight="1">
      <c r="A234" s="102" t="s">
        <v>78</v>
      </c>
      <c r="B234" s="106" t="s">
        <v>847</v>
      </c>
      <c r="C234" s="103">
        <v>2740</v>
      </c>
      <c r="D234" s="126"/>
      <c r="E234" s="79" t="s">
        <v>206</v>
      </c>
      <c r="F234" s="32" t="s">
        <v>207</v>
      </c>
      <c r="G234" s="95">
        <v>717</v>
      </c>
      <c r="H234" s="96">
        <v>0.09</v>
      </c>
      <c r="I234" s="76"/>
      <c r="J234" s="65">
        <v>1595</v>
      </c>
      <c r="K234" s="48" t="s">
        <v>708</v>
      </c>
      <c r="L234" s="13">
        <v>717</v>
      </c>
      <c r="M234" s="13">
        <v>0.09</v>
      </c>
      <c r="N234" s="13">
        <v>0</v>
      </c>
      <c r="O234" s="13">
        <v>0</v>
      </c>
      <c r="P234" s="161">
        <v>1</v>
      </c>
      <c r="Q234" s="64"/>
      <c r="R234" s="56" t="s">
        <v>930</v>
      </c>
      <c r="S234" s="21" t="s">
        <v>709</v>
      </c>
      <c r="T234" s="22">
        <v>710</v>
      </c>
      <c r="U234" s="22">
        <v>0</v>
      </c>
      <c r="V234" s="22">
        <v>0</v>
      </c>
      <c r="W234" s="82"/>
      <c r="X234" s="89"/>
      <c r="Y234" s="50" t="s">
        <v>412</v>
      </c>
      <c r="Z234" s="20" t="s">
        <v>207</v>
      </c>
      <c r="AA234" s="43">
        <v>717</v>
      </c>
      <c r="AB234" s="43">
        <v>0.09</v>
      </c>
      <c r="AC234" s="132">
        <v>0</v>
      </c>
      <c r="AD234" s="132"/>
      <c r="AE234" s="132"/>
      <c r="AF234" s="132">
        <v>0</v>
      </c>
      <c r="AG234" s="170">
        <v>1</v>
      </c>
      <c r="AI234" s="117" t="s">
        <v>1033</v>
      </c>
      <c r="AJ234" s="6" t="s">
        <v>927</v>
      </c>
      <c r="AK234" s="117"/>
      <c r="AL234" s="7"/>
    </row>
    <row r="235" spans="1:38" ht="45.75" customHeight="1">
      <c r="A235" s="102" t="s">
        <v>79</v>
      </c>
      <c r="B235" s="107" t="s">
        <v>848</v>
      </c>
      <c r="C235" s="103">
        <v>2743</v>
      </c>
      <c r="D235" s="126"/>
      <c r="E235" s="79" t="s">
        <v>208</v>
      </c>
      <c r="F235" s="32" t="s">
        <v>209</v>
      </c>
      <c r="G235" s="95">
        <v>195</v>
      </c>
      <c r="H235" s="96">
        <v>0.27</v>
      </c>
      <c r="I235" s="64"/>
      <c r="J235" s="66">
        <v>3662</v>
      </c>
      <c r="K235" s="11" t="s">
        <v>710</v>
      </c>
      <c r="L235" s="12">
        <v>195</v>
      </c>
      <c r="M235" s="13">
        <v>0.27</v>
      </c>
      <c r="N235" s="13">
        <v>0</v>
      </c>
      <c r="O235" s="14">
        <v>0</v>
      </c>
      <c r="P235" s="161">
        <v>1</v>
      </c>
      <c r="Q235" s="64"/>
      <c r="R235" s="56" t="s">
        <v>932</v>
      </c>
      <c r="S235" s="114" t="s">
        <v>931</v>
      </c>
      <c r="T235" s="22">
        <v>203</v>
      </c>
      <c r="U235" s="22">
        <v>0.3</v>
      </c>
      <c r="V235" s="22">
        <v>0</v>
      </c>
      <c r="W235" s="82">
        <v>0</v>
      </c>
      <c r="X235" s="89"/>
      <c r="Y235" s="50" t="s">
        <v>413</v>
      </c>
      <c r="Z235" s="20" t="s">
        <v>414</v>
      </c>
      <c r="AA235" s="43">
        <v>195</v>
      </c>
      <c r="AB235" s="43">
        <v>0.27</v>
      </c>
      <c r="AC235" s="132">
        <v>0</v>
      </c>
      <c r="AD235" s="132"/>
      <c r="AE235" s="132"/>
      <c r="AF235" s="132">
        <v>0</v>
      </c>
      <c r="AG235" s="170">
        <v>1</v>
      </c>
      <c r="AI235" s="117" t="s">
        <v>1032</v>
      </c>
      <c r="AJ235" s="6" t="s">
        <v>927</v>
      </c>
      <c r="AK235" s="117"/>
      <c r="AL235" s="7"/>
    </row>
    <row r="236" spans="1:38" ht="45" customHeight="1">
      <c r="A236" s="102" t="s">
        <v>80</v>
      </c>
      <c r="B236" s="106" t="s">
        <v>849</v>
      </c>
      <c r="C236" s="103">
        <v>2744</v>
      </c>
      <c r="D236" s="126"/>
      <c r="E236" s="79" t="s">
        <v>711</v>
      </c>
      <c r="F236" s="32" t="s">
        <v>712</v>
      </c>
      <c r="G236" s="95">
        <v>155</v>
      </c>
      <c r="H236" s="96">
        <v>1.05</v>
      </c>
      <c r="I236" s="76"/>
      <c r="J236" s="65">
        <v>14953</v>
      </c>
      <c r="K236" s="11" t="s">
        <v>713</v>
      </c>
      <c r="L236" s="12">
        <v>155</v>
      </c>
      <c r="M236" s="13">
        <v>1.05</v>
      </c>
      <c r="N236" s="13">
        <v>0</v>
      </c>
      <c r="O236" s="14">
        <v>0</v>
      </c>
      <c r="P236" s="161">
        <v>1</v>
      </c>
      <c r="Q236" s="64"/>
      <c r="R236" s="56">
        <v>974</v>
      </c>
      <c r="S236" s="114" t="s">
        <v>933</v>
      </c>
      <c r="T236" s="22">
        <v>155</v>
      </c>
      <c r="U236" s="22">
        <v>1.1</v>
      </c>
      <c r="V236" s="22">
        <v>0</v>
      </c>
      <c r="W236" s="82">
        <v>0</v>
      </c>
      <c r="X236" s="89"/>
      <c r="Y236" s="50" t="s">
        <v>415</v>
      </c>
      <c r="Z236" s="19" t="s">
        <v>267</v>
      </c>
      <c r="AA236" s="43">
        <v>155</v>
      </c>
      <c r="AB236" s="43">
        <v>1.05</v>
      </c>
      <c r="AC236" s="132">
        <v>0</v>
      </c>
      <c r="AD236" s="132"/>
      <c r="AE236" s="132"/>
      <c r="AF236" s="132">
        <v>0</v>
      </c>
      <c r="AG236" s="170">
        <v>1</v>
      </c>
      <c r="AI236" s="117" t="s">
        <v>1032</v>
      </c>
      <c r="AJ236" s="6" t="s">
        <v>927</v>
      </c>
      <c r="AK236" s="117"/>
      <c r="AL236" s="7"/>
    </row>
    <row r="237" spans="1:38" ht="45" customHeight="1">
      <c r="A237" s="102" t="s">
        <v>81</v>
      </c>
      <c r="B237" s="107" t="s">
        <v>850</v>
      </c>
      <c r="C237" s="103">
        <v>2745</v>
      </c>
      <c r="D237" s="126"/>
      <c r="E237" s="79" t="s">
        <v>210</v>
      </c>
      <c r="F237" s="32" t="s">
        <v>211</v>
      </c>
      <c r="G237" s="95">
        <v>304</v>
      </c>
      <c r="H237" s="96">
        <v>0.22</v>
      </c>
      <c r="I237" s="76"/>
      <c r="J237" s="65">
        <v>2801</v>
      </c>
      <c r="K237" s="49" t="s">
        <v>714</v>
      </c>
      <c r="L237" s="12">
        <v>304</v>
      </c>
      <c r="M237" s="13">
        <v>0.22</v>
      </c>
      <c r="N237" s="13">
        <v>0</v>
      </c>
      <c r="O237" s="14">
        <v>0</v>
      </c>
      <c r="P237" s="161">
        <v>1</v>
      </c>
      <c r="Q237" s="64"/>
      <c r="R237" s="56">
        <v>1134</v>
      </c>
      <c r="S237" s="21" t="s">
        <v>81</v>
      </c>
      <c r="T237" s="22">
        <v>304</v>
      </c>
      <c r="U237" s="22">
        <v>0.2</v>
      </c>
      <c r="V237" s="22">
        <v>0</v>
      </c>
      <c r="W237" s="82">
        <v>0</v>
      </c>
      <c r="X237" s="89"/>
      <c r="Y237" s="50" t="s">
        <v>416</v>
      </c>
      <c r="Z237" s="20" t="s">
        <v>211</v>
      </c>
      <c r="AA237" s="43">
        <v>304</v>
      </c>
      <c r="AB237" s="43">
        <v>0.22</v>
      </c>
      <c r="AC237" s="132">
        <v>0</v>
      </c>
      <c r="AD237" s="132"/>
      <c r="AE237" s="132"/>
      <c r="AF237" s="132">
        <v>0</v>
      </c>
      <c r="AG237" s="170">
        <v>1</v>
      </c>
      <c r="AI237" s="117" t="s">
        <v>1032</v>
      </c>
      <c r="AJ237" s="6" t="s">
        <v>927</v>
      </c>
      <c r="AK237" s="117"/>
      <c r="AL237" s="7"/>
    </row>
    <row r="238" spans="1:38" ht="38.25">
      <c r="A238" s="188" t="s">
        <v>82</v>
      </c>
      <c r="B238" s="189" t="s">
        <v>851</v>
      </c>
      <c r="C238" s="190">
        <v>2761</v>
      </c>
      <c r="D238" s="126"/>
      <c r="E238" s="78"/>
      <c r="F238" s="30" t="s">
        <v>715</v>
      </c>
      <c r="G238" s="93">
        <f>AVERAGE(G239:G240)</f>
        <v>145</v>
      </c>
      <c r="H238" s="94">
        <f>AVERAGE(H239:H240)</f>
        <v>1.155</v>
      </c>
      <c r="I238" s="76"/>
      <c r="J238" s="46"/>
      <c r="K238" s="15" t="s">
        <v>715</v>
      </c>
      <c r="L238" s="53">
        <v>139.5</v>
      </c>
      <c r="M238" s="53">
        <v>1.265</v>
      </c>
      <c r="N238" s="53">
        <v>0</v>
      </c>
      <c r="O238" s="53">
        <v>0</v>
      </c>
      <c r="P238" s="166">
        <v>1</v>
      </c>
      <c r="Q238" s="64"/>
      <c r="R238" s="56"/>
      <c r="S238" s="21" t="s">
        <v>715</v>
      </c>
      <c r="T238" s="22">
        <v>123</v>
      </c>
      <c r="U238" s="22">
        <v>1.2</v>
      </c>
      <c r="V238" s="22">
        <v>0</v>
      </c>
      <c r="W238" s="82">
        <v>0</v>
      </c>
      <c r="X238" s="89"/>
      <c r="Y238" s="50" t="s">
        <v>97</v>
      </c>
      <c r="Z238" s="19" t="s">
        <v>268</v>
      </c>
      <c r="AA238" s="137">
        <v>139.5</v>
      </c>
      <c r="AB238" s="137">
        <v>1.265</v>
      </c>
      <c r="AC238" s="153">
        <v>0</v>
      </c>
      <c r="AD238" s="132"/>
      <c r="AE238" s="132"/>
      <c r="AF238" s="132">
        <v>0</v>
      </c>
      <c r="AG238" s="170">
        <v>1</v>
      </c>
      <c r="AI238" s="7" t="s">
        <v>1034</v>
      </c>
      <c r="AJ238" s="6" t="s">
        <v>927</v>
      </c>
      <c r="AK238" s="117"/>
      <c r="AL238" s="7"/>
    </row>
    <row r="239" spans="1:38" ht="45" customHeight="1">
      <c r="A239" s="188"/>
      <c r="B239" s="189"/>
      <c r="C239" s="190"/>
      <c r="D239" s="126"/>
      <c r="E239" s="79" t="s">
        <v>270</v>
      </c>
      <c r="F239" s="32" t="s">
        <v>271</v>
      </c>
      <c r="G239" s="95">
        <v>162</v>
      </c>
      <c r="H239" s="96">
        <v>1.9</v>
      </c>
      <c r="I239" s="76"/>
      <c r="J239" s="45">
        <v>9084</v>
      </c>
      <c r="K239" s="11" t="s">
        <v>716</v>
      </c>
      <c r="L239" s="11">
        <v>162</v>
      </c>
      <c r="M239" s="11">
        <v>1.9</v>
      </c>
      <c r="N239" s="11">
        <v>0</v>
      </c>
      <c r="O239" s="53">
        <v>0</v>
      </c>
      <c r="P239" s="166">
        <v>0.5</v>
      </c>
      <c r="Q239" s="64"/>
      <c r="R239" s="56"/>
      <c r="S239" s="21"/>
      <c r="T239" s="22"/>
      <c r="U239" s="22"/>
      <c r="V239" s="22"/>
      <c r="W239" s="82"/>
      <c r="X239" s="89"/>
      <c r="Y239" s="45" t="s">
        <v>718</v>
      </c>
      <c r="Z239" s="11" t="s">
        <v>716</v>
      </c>
      <c r="AA239" s="151">
        <v>162</v>
      </c>
      <c r="AB239" s="151">
        <v>1.9</v>
      </c>
      <c r="AC239" s="151">
        <v>0</v>
      </c>
      <c r="AD239" s="132"/>
      <c r="AE239" s="132"/>
      <c r="AF239" s="132"/>
      <c r="AG239" s="170">
        <v>0.5</v>
      </c>
      <c r="AI239" s="115"/>
      <c r="AJ239" s="1"/>
      <c r="AK239" s="117"/>
      <c r="AL239" s="7"/>
    </row>
    <row r="240" spans="1:38" ht="45" customHeight="1">
      <c r="A240" s="188"/>
      <c r="B240" s="189"/>
      <c r="C240" s="190"/>
      <c r="D240" s="126"/>
      <c r="E240" s="79" t="s">
        <v>269</v>
      </c>
      <c r="F240" s="30" t="s">
        <v>273</v>
      </c>
      <c r="G240" s="95">
        <v>128</v>
      </c>
      <c r="H240" s="96">
        <v>0.41</v>
      </c>
      <c r="I240" s="76"/>
      <c r="J240" s="45">
        <v>22696</v>
      </c>
      <c r="K240" s="11" t="s">
        <v>717</v>
      </c>
      <c r="L240" s="11">
        <v>117</v>
      </c>
      <c r="M240" s="11">
        <v>0.63</v>
      </c>
      <c r="N240" s="11">
        <v>0</v>
      </c>
      <c r="O240" s="53">
        <v>0</v>
      </c>
      <c r="P240" s="166">
        <v>0.5</v>
      </c>
      <c r="Q240" s="64"/>
      <c r="R240" s="56"/>
      <c r="S240" s="21"/>
      <c r="T240" s="22"/>
      <c r="U240" s="22"/>
      <c r="V240" s="22"/>
      <c r="W240" s="82"/>
      <c r="X240" s="89"/>
      <c r="Y240" s="45" t="s">
        <v>719</v>
      </c>
      <c r="Z240" s="11" t="s">
        <v>717</v>
      </c>
      <c r="AA240" s="151">
        <v>117</v>
      </c>
      <c r="AB240" s="151">
        <v>0.63</v>
      </c>
      <c r="AC240" s="151">
        <v>0</v>
      </c>
      <c r="AD240" s="132"/>
      <c r="AE240" s="132"/>
      <c r="AF240" s="132"/>
      <c r="AG240" s="170">
        <v>0.5</v>
      </c>
      <c r="AI240" s="115"/>
      <c r="AJ240" s="1"/>
      <c r="AK240" s="117"/>
      <c r="AL240" s="7"/>
    </row>
    <row r="241" spans="1:38" ht="57.75" customHeight="1">
      <c r="A241" s="188" t="s">
        <v>83</v>
      </c>
      <c r="B241" s="189" t="s">
        <v>852</v>
      </c>
      <c r="C241" s="190">
        <v>2762</v>
      </c>
      <c r="D241" s="126"/>
      <c r="E241" s="78"/>
      <c r="F241" s="30" t="s">
        <v>720</v>
      </c>
      <c r="G241" s="93">
        <f>AVERAGE(G242:G244)</f>
        <v>115.33333333333333</v>
      </c>
      <c r="H241" s="94">
        <f>AVERAGE(H242:H244)</f>
        <v>0.48</v>
      </c>
      <c r="I241" s="76"/>
      <c r="J241" s="65"/>
      <c r="K241" s="46" t="s">
        <v>720</v>
      </c>
      <c r="L241" s="12">
        <v>130.66666666666669</v>
      </c>
      <c r="M241" s="13">
        <v>0.6266666666666667</v>
      </c>
      <c r="N241" s="13">
        <v>0</v>
      </c>
      <c r="O241" s="14">
        <v>0</v>
      </c>
      <c r="P241" s="161">
        <v>1</v>
      </c>
      <c r="Q241" s="64"/>
      <c r="R241" s="56"/>
      <c r="S241" s="21" t="s">
        <v>720</v>
      </c>
      <c r="T241" s="22">
        <v>112</v>
      </c>
      <c r="U241" s="22">
        <v>0.5166666666666667</v>
      </c>
      <c r="V241" s="22">
        <v>0</v>
      </c>
      <c r="W241" s="82">
        <v>0</v>
      </c>
      <c r="X241" s="89"/>
      <c r="Y241" s="50" t="s">
        <v>97</v>
      </c>
      <c r="Z241" s="19" t="s">
        <v>720</v>
      </c>
      <c r="AA241" s="137">
        <v>130.66666666666669</v>
      </c>
      <c r="AB241" s="137">
        <v>0.6266666666666667</v>
      </c>
      <c r="AC241" s="153">
        <v>0</v>
      </c>
      <c r="AD241" s="132"/>
      <c r="AE241" s="132"/>
      <c r="AF241" s="132">
        <v>0</v>
      </c>
      <c r="AG241" s="170">
        <v>1</v>
      </c>
      <c r="AI241" s="7" t="s">
        <v>1034</v>
      </c>
      <c r="AJ241" s="6" t="s">
        <v>927</v>
      </c>
      <c r="AK241" s="117"/>
      <c r="AL241" s="7"/>
    </row>
    <row r="242" spans="1:38" ht="45" customHeight="1">
      <c r="A242" s="188"/>
      <c r="B242" s="189"/>
      <c r="C242" s="190"/>
      <c r="D242" s="126"/>
      <c r="E242" s="79" t="s">
        <v>274</v>
      </c>
      <c r="F242" s="32" t="s">
        <v>275</v>
      </c>
      <c r="G242" s="95">
        <v>105</v>
      </c>
      <c r="H242" s="96">
        <v>0.58</v>
      </c>
      <c r="I242" s="76"/>
      <c r="J242" s="45">
        <v>9097</v>
      </c>
      <c r="K242" s="11" t="s">
        <v>721</v>
      </c>
      <c r="L242" s="11">
        <v>117</v>
      </c>
      <c r="M242" s="11">
        <v>0.63</v>
      </c>
      <c r="N242" s="11">
        <v>0</v>
      </c>
      <c r="O242" s="14">
        <v>0</v>
      </c>
      <c r="P242" s="161">
        <f>1/3</f>
        <v>0.3333333333333333</v>
      </c>
      <c r="Q242" s="64"/>
      <c r="R242" s="56"/>
      <c r="S242" s="21"/>
      <c r="T242" s="22"/>
      <c r="U242" s="22"/>
      <c r="V242" s="22"/>
      <c r="W242" s="82"/>
      <c r="X242" s="89"/>
      <c r="Y242" s="45">
        <v>9097</v>
      </c>
      <c r="Z242" s="11" t="s">
        <v>721</v>
      </c>
      <c r="AA242" s="151">
        <v>117</v>
      </c>
      <c r="AB242" s="151">
        <v>0.63</v>
      </c>
      <c r="AC242" s="151">
        <v>0</v>
      </c>
      <c r="AD242" s="132"/>
      <c r="AE242" s="132"/>
      <c r="AF242" s="132"/>
      <c r="AG242" s="170">
        <v>0.333333333</v>
      </c>
      <c r="AI242" s="7"/>
      <c r="AJ242" s="1"/>
      <c r="AK242" s="117"/>
      <c r="AL242" s="7"/>
    </row>
    <row r="243" spans="1:38" ht="45" customHeight="1">
      <c r="A243" s="188"/>
      <c r="B243" s="189"/>
      <c r="C243" s="190"/>
      <c r="D243" s="126"/>
      <c r="E243" s="79" t="s">
        <v>276</v>
      </c>
      <c r="F243" s="32" t="s">
        <v>277</v>
      </c>
      <c r="G243" s="95">
        <v>111</v>
      </c>
      <c r="H243" s="96">
        <v>0.43</v>
      </c>
      <c r="I243" s="76"/>
      <c r="J243" s="46">
        <v>9166</v>
      </c>
      <c r="K243" s="11" t="s">
        <v>722</v>
      </c>
      <c r="L243" s="53">
        <v>117</v>
      </c>
      <c r="M243" s="53">
        <v>0.63</v>
      </c>
      <c r="N243" s="53">
        <v>0</v>
      </c>
      <c r="O243" s="14">
        <v>0</v>
      </c>
      <c r="P243" s="161">
        <f>1/3</f>
        <v>0.3333333333333333</v>
      </c>
      <c r="Q243" s="64"/>
      <c r="R243" s="56"/>
      <c r="S243" s="21"/>
      <c r="T243" s="22"/>
      <c r="U243" s="22"/>
      <c r="V243" s="22"/>
      <c r="W243" s="82"/>
      <c r="X243" s="89"/>
      <c r="Y243" s="46">
        <v>9166</v>
      </c>
      <c r="Z243" s="11" t="s">
        <v>722</v>
      </c>
      <c r="AA243" s="152">
        <v>117</v>
      </c>
      <c r="AB243" s="152">
        <v>0.63</v>
      </c>
      <c r="AC243" s="152">
        <v>0</v>
      </c>
      <c r="AD243" s="132"/>
      <c r="AE243" s="132"/>
      <c r="AF243" s="132"/>
      <c r="AG243" s="170">
        <v>0.333333333</v>
      </c>
      <c r="AI243" s="115"/>
      <c r="AJ243" s="1"/>
      <c r="AK243" s="117"/>
      <c r="AL243" s="7"/>
    </row>
    <row r="244" spans="1:38" ht="45" customHeight="1">
      <c r="A244" s="188"/>
      <c r="B244" s="189"/>
      <c r="C244" s="190"/>
      <c r="D244" s="126"/>
      <c r="E244" s="79" t="s">
        <v>278</v>
      </c>
      <c r="F244" s="32" t="s">
        <v>279</v>
      </c>
      <c r="G244" s="95">
        <v>130</v>
      </c>
      <c r="H244" s="96">
        <v>0.43</v>
      </c>
      <c r="I244" s="76"/>
      <c r="J244" s="46">
        <v>9591</v>
      </c>
      <c r="K244" s="11" t="s">
        <v>723</v>
      </c>
      <c r="L244" s="11">
        <v>158</v>
      </c>
      <c r="M244" s="11">
        <v>0.62</v>
      </c>
      <c r="N244" s="11">
        <v>0</v>
      </c>
      <c r="O244" s="14">
        <v>0</v>
      </c>
      <c r="P244" s="161">
        <f>1/3</f>
        <v>0.3333333333333333</v>
      </c>
      <c r="Q244" s="64"/>
      <c r="R244" s="56"/>
      <c r="S244" s="21"/>
      <c r="T244" s="22"/>
      <c r="U244" s="22"/>
      <c r="V244" s="22"/>
      <c r="W244" s="82"/>
      <c r="X244" s="89"/>
      <c r="Y244" s="46">
        <v>9591</v>
      </c>
      <c r="Z244" s="11" t="s">
        <v>723</v>
      </c>
      <c r="AA244" s="151">
        <v>158</v>
      </c>
      <c r="AB244" s="151">
        <v>0.62</v>
      </c>
      <c r="AC244" s="151">
        <v>0</v>
      </c>
      <c r="AD244" s="132"/>
      <c r="AE244" s="132"/>
      <c r="AF244" s="132"/>
      <c r="AG244" s="170">
        <v>0.333333333</v>
      </c>
      <c r="AI244" s="115"/>
      <c r="AJ244" s="1"/>
      <c r="AK244" s="117"/>
      <c r="AL244" s="7"/>
    </row>
    <row r="245" spans="1:38" ht="45" customHeight="1">
      <c r="A245" s="188" t="s">
        <v>84</v>
      </c>
      <c r="B245" s="189" t="s">
        <v>853</v>
      </c>
      <c r="C245" s="190">
        <v>2763</v>
      </c>
      <c r="D245" s="126"/>
      <c r="E245" s="78"/>
      <c r="F245" s="30"/>
      <c r="G245" s="93"/>
      <c r="H245" s="94"/>
      <c r="I245" s="76"/>
      <c r="J245" s="65"/>
      <c r="K245" s="46" t="s">
        <v>729</v>
      </c>
      <c r="L245" s="12">
        <v>149.00000000000003</v>
      </c>
      <c r="M245" s="13">
        <v>0.7666666666666667</v>
      </c>
      <c r="N245" s="13">
        <v>0</v>
      </c>
      <c r="O245" s="14">
        <v>0</v>
      </c>
      <c r="P245" s="161">
        <v>1</v>
      </c>
      <c r="Q245" s="64"/>
      <c r="R245" s="56"/>
      <c r="S245" s="21" t="s">
        <v>729</v>
      </c>
      <c r="T245" s="22">
        <v>111.2</v>
      </c>
      <c r="U245" s="22">
        <v>0.44</v>
      </c>
      <c r="V245" s="22">
        <v>0</v>
      </c>
      <c r="W245" s="82">
        <v>0</v>
      </c>
      <c r="X245" s="89"/>
      <c r="Y245" s="50" t="s">
        <v>97</v>
      </c>
      <c r="Z245" s="19" t="s">
        <v>729</v>
      </c>
      <c r="AA245" s="137">
        <v>149.00000000000003</v>
      </c>
      <c r="AB245" s="137">
        <v>0.7666666666666667</v>
      </c>
      <c r="AC245" s="153">
        <v>0</v>
      </c>
      <c r="AD245" s="132"/>
      <c r="AE245" s="132"/>
      <c r="AF245" s="132">
        <v>0</v>
      </c>
      <c r="AG245" s="170">
        <v>1</v>
      </c>
      <c r="AI245" s="7" t="s">
        <v>1034</v>
      </c>
      <c r="AJ245" s="6" t="s">
        <v>927</v>
      </c>
      <c r="AK245" s="117"/>
      <c r="AL245" s="7"/>
    </row>
    <row r="246" spans="1:38" ht="45" customHeight="1">
      <c r="A246" s="188"/>
      <c r="B246" s="189"/>
      <c r="C246" s="190"/>
      <c r="D246" s="126"/>
      <c r="E246" s="78"/>
      <c r="F246" s="30"/>
      <c r="G246" s="93"/>
      <c r="H246" s="94"/>
      <c r="I246" s="76"/>
      <c r="J246" s="46">
        <v>9171</v>
      </c>
      <c r="K246" s="11" t="s">
        <v>724</v>
      </c>
      <c r="L246" s="11">
        <v>203</v>
      </c>
      <c r="M246" s="11">
        <v>1.27</v>
      </c>
      <c r="N246" s="11">
        <v>0</v>
      </c>
      <c r="O246" s="14">
        <v>0</v>
      </c>
      <c r="P246" s="161">
        <f>(1/3)*0.5</f>
        <v>0.16666666666666666</v>
      </c>
      <c r="Q246" s="64"/>
      <c r="R246" s="56"/>
      <c r="S246" s="21"/>
      <c r="T246" s="22"/>
      <c r="U246" s="22"/>
      <c r="V246" s="22"/>
      <c r="W246" s="82"/>
      <c r="X246" s="89"/>
      <c r="Y246" s="46">
        <v>9171</v>
      </c>
      <c r="Z246" s="11" t="s">
        <v>724</v>
      </c>
      <c r="AA246" s="151">
        <v>203</v>
      </c>
      <c r="AB246" s="151">
        <v>1.27</v>
      </c>
      <c r="AC246" s="151">
        <v>0</v>
      </c>
      <c r="AD246" s="140">
        <v>0</v>
      </c>
      <c r="AE246" s="132"/>
      <c r="AF246" s="132"/>
      <c r="AG246" s="170">
        <v>0.166666667</v>
      </c>
      <c r="AI246" s="7"/>
      <c r="AJ246" s="1"/>
      <c r="AK246" s="117"/>
      <c r="AL246" s="7"/>
    </row>
    <row r="247" spans="1:38" ht="45" customHeight="1">
      <c r="A247" s="188"/>
      <c r="B247" s="189"/>
      <c r="C247" s="190"/>
      <c r="D247" s="126"/>
      <c r="E247" s="78"/>
      <c r="F247" s="30"/>
      <c r="G247" s="93"/>
      <c r="H247" s="94"/>
      <c r="I247" s="76"/>
      <c r="J247" s="45">
        <v>9462</v>
      </c>
      <c r="K247" s="11" t="s">
        <v>725</v>
      </c>
      <c r="L247" s="11">
        <v>182</v>
      </c>
      <c r="M247" s="11">
        <v>0.82</v>
      </c>
      <c r="N247" s="11">
        <v>0</v>
      </c>
      <c r="O247" s="14">
        <v>0</v>
      </c>
      <c r="P247" s="161">
        <f>(1/3)*0.5</f>
        <v>0.16666666666666666</v>
      </c>
      <c r="Q247" s="64"/>
      <c r="R247" s="56"/>
      <c r="S247" s="21"/>
      <c r="T247" s="22"/>
      <c r="U247" s="22"/>
      <c r="V247" s="22"/>
      <c r="W247" s="82"/>
      <c r="X247" s="89"/>
      <c r="Y247" s="45">
        <v>9462</v>
      </c>
      <c r="Z247" s="11" t="s">
        <v>725</v>
      </c>
      <c r="AA247" s="151">
        <v>182</v>
      </c>
      <c r="AB247" s="151">
        <v>0.82</v>
      </c>
      <c r="AC247" s="151">
        <v>0</v>
      </c>
      <c r="AD247" s="140">
        <v>0</v>
      </c>
      <c r="AE247" s="132"/>
      <c r="AF247" s="132"/>
      <c r="AG247" s="170">
        <v>0.166666667</v>
      </c>
      <c r="AI247" s="7"/>
      <c r="AJ247" s="1"/>
      <c r="AK247" s="117"/>
      <c r="AL247" s="7"/>
    </row>
    <row r="248" spans="1:38" ht="45" customHeight="1">
      <c r="A248" s="188"/>
      <c r="B248" s="189"/>
      <c r="C248" s="190"/>
      <c r="D248" s="126"/>
      <c r="E248" s="78"/>
      <c r="F248" s="30"/>
      <c r="G248" s="93"/>
      <c r="H248" s="94"/>
      <c r="I248" s="76"/>
      <c r="J248" s="45">
        <v>17303</v>
      </c>
      <c r="K248" s="11" t="s">
        <v>726</v>
      </c>
      <c r="L248" s="11">
        <v>158</v>
      </c>
      <c r="M248" s="11">
        <v>0.62</v>
      </c>
      <c r="N248" s="11">
        <v>0</v>
      </c>
      <c r="O248" s="14">
        <v>0</v>
      </c>
      <c r="P248" s="161">
        <f>(1/3)*0.5</f>
        <v>0.16666666666666666</v>
      </c>
      <c r="Q248" s="64"/>
      <c r="R248" s="56"/>
      <c r="S248" s="21"/>
      <c r="T248" s="22"/>
      <c r="U248" s="22"/>
      <c r="V248" s="22"/>
      <c r="W248" s="82"/>
      <c r="X248" s="89"/>
      <c r="Y248" s="45">
        <v>17303</v>
      </c>
      <c r="Z248" s="11" t="s">
        <v>726</v>
      </c>
      <c r="AA248" s="151">
        <v>158</v>
      </c>
      <c r="AB248" s="151">
        <v>0.62</v>
      </c>
      <c r="AC248" s="151">
        <v>0</v>
      </c>
      <c r="AD248" s="140">
        <v>0</v>
      </c>
      <c r="AE248" s="132"/>
      <c r="AF248" s="132"/>
      <c r="AG248" s="170">
        <v>0.166666667</v>
      </c>
      <c r="AI248" s="7"/>
      <c r="AJ248" s="1"/>
      <c r="AK248" s="117"/>
      <c r="AL248" s="7"/>
    </row>
    <row r="249" spans="1:38" ht="45" customHeight="1">
      <c r="A249" s="188"/>
      <c r="B249" s="189"/>
      <c r="C249" s="190"/>
      <c r="D249" s="126"/>
      <c r="E249" s="78"/>
      <c r="F249" s="30"/>
      <c r="G249" s="93"/>
      <c r="H249" s="94"/>
      <c r="I249" s="76"/>
      <c r="J249" s="45">
        <v>9643</v>
      </c>
      <c r="K249" s="11" t="s">
        <v>727</v>
      </c>
      <c r="L249" s="11">
        <v>117</v>
      </c>
      <c r="M249" s="11">
        <v>0.63</v>
      </c>
      <c r="N249" s="11">
        <v>0</v>
      </c>
      <c r="O249" s="14">
        <v>0</v>
      </c>
      <c r="P249" s="167">
        <v>0.25</v>
      </c>
      <c r="Q249" s="64"/>
      <c r="R249" s="56"/>
      <c r="S249" s="21"/>
      <c r="T249" s="22"/>
      <c r="U249" s="22"/>
      <c r="V249" s="22"/>
      <c r="W249" s="82"/>
      <c r="X249" s="89"/>
      <c r="Y249" s="45">
        <v>9643</v>
      </c>
      <c r="Z249" s="11" t="s">
        <v>727</v>
      </c>
      <c r="AA249" s="151">
        <v>117</v>
      </c>
      <c r="AB249" s="151">
        <v>0.63</v>
      </c>
      <c r="AC249" s="151">
        <v>0</v>
      </c>
      <c r="AD249" s="140">
        <v>0</v>
      </c>
      <c r="AE249" s="132"/>
      <c r="AF249" s="132"/>
      <c r="AG249" s="170">
        <v>0.25</v>
      </c>
      <c r="AI249" s="7"/>
      <c r="AJ249" s="1"/>
      <c r="AK249" s="117"/>
      <c r="AL249" s="7"/>
    </row>
    <row r="250" spans="1:38" ht="45" customHeight="1">
      <c r="A250" s="188"/>
      <c r="B250" s="189"/>
      <c r="C250" s="190"/>
      <c r="D250" s="126"/>
      <c r="E250" s="78"/>
      <c r="F250" s="30"/>
      <c r="G250" s="93"/>
      <c r="H250" s="94"/>
      <c r="I250" s="76"/>
      <c r="J250" s="45">
        <v>9067</v>
      </c>
      <c r="K250" s="11" t="s">
        <v>728</v>
      </c>
      <c r="L250" s="11">
        <v>117</v>
      </c>
      <c r="M250" s="11">
        <v>0.63</v>
      </c>
      <c r="N250" s="11">
        <v>0</v>
      </c>
      <c r="O250" s="14">
        <v>0</v>
      </c>
      <c r="P250" s="167">
        <v>0.25</v>
      </c>
      <c r="Q250" s="64"/>
      <c r="R250" s="56"/>
      <c r="S250" s="21"/>
      <c r="T250" s="22"/>
      <c r="U250" s="22"/>
      <c r="V250" s="22"/>
      <c r="W250" s="82"/>
      <c r="X250" s="89"/>
      <c r="Y250" s="45">
        <v>9067</v>
      </c>
      <c r="Z250" s="11" t="s">
        <v>728</v>
      </c>
      <c r="AA250" s="151">
        <v>117</v>
      </c>
      <c r="AB250" s="151">
        <v>0.63</v>
      </c>
      <c r="AC250" s="151">
        <v>0</v>
      </c>
      <c r="AD250" s="140">
        <v>0</v>
      </c>
      <c r="AE250" s="132"/>
      <c r="AF250" s="132"/>
      <c r="AG250" s="170">
        <v>0.25</v>
      </c>
      <c r="AI250" s="7"/>
      <c r="AJ250" s="1"/>
      <c r="AK250" s="117"/>
      <c r="AL250" s="7"/>
    </row>
    <row r="251" spans="1:38" ht="64.5" customHeight="1">
      <c r="A251" s="188" t="s">
        <v>85</v>
      </c>
      <c r="B251" s="189" t="s">
        <v>854</v>
      </c>
      <c r="C251" s="190">
        <v>2764</v>
      </c>
      <c r="D251" s="126"/>
      <c r="E251" s="77"/>
      <c r="F251" s="30" t="s">
        <v>730</v>
      </c>
      <c r="G251" s="91"/>
      <c r="H251" s="92"/>
      <c r="I251" s="76"/>
      <c r="J251" s="46"/>
      <c r="K251" s="11" t="s">
        <v>730</v>
      </c>
      <c r="L251" s="12">
        <v>155.96296296296285</v>
      </c>
      <c r="M251" s="13">
        <v>0.7548148148148145</v>
      </c>
      <c r="N251" s="13">
        <v>0</v>
      </c>
      <c r="O251" s="14">
        <v>0</v>
      </c>
      <c r="P251" s="161">
        <v>1</v>
      </c>
      <c r="Q251" s="64"/>
      <c r="R251" s="56"/>
      <c r="S251" s="21" t="s">
        <v>736</v>
      </c>
      <c r="T251" s="22">
        <f>AVERAGE(T252:T254)</f>
        <v>115.45555555555556</v>
      </c>
      <c r="U251" s="22">
        <f>AVERAGE(U252:U254)</f>
        <v>0.5711111111111111</v>
      </c>
      <c r="V251" s="22">
        <f>AVERAGE(V252:V254)</f>
        <v>0</v>
      </c>
      <c r="W251" s="82">
        <v>0</v>
      </c>
      <c r="X251" s="89"/>
      <c r="Y251" s="50" t="s">
        <v>97</v>
      </c>
      <c r="Z251" s="17" t="s">
        <v>730</v>
      </c>
      <c r="AA251" s="145">
        <v>155.96296296296285</v>
      </c>
      <c r="AB251" s="146">
        <v>0.7548148148148145</v>
      </c>
      <c r="AC251" s="146">
        <v>0</v>
      </c>
      <c r="AD251" s="140">
        <v>0</v>
      </c>
      <c r="AE251" s="140">
        <v>1</v>
      </c>
      <c r="AF251" s="132">
        <v>0</v>
      </c>
      <c r="AG251" s="170">
        <v>1</v>
      </c>
      <c r="AI251" s="7" t="s">
        <v>1035</v>
      </c>
      <c r="AJ251" s="6" t="s">
        <v>927</v>
      </c>
      <c r="AK251" s="117"/>
      <c r="AL251" s="7"/>
    </row>
    <row r="252" spans="1:38" ht="45" customHeight="1">
      <c r="A252" s="188"/>
      <c r="B252" s="189"/>
      <c r="C252" s="190"/>
      <c r="D252" s="126"/>
      <c r="E252" s="77"/>
      <c r="F252" s="30"/>
      <c r="G252" s="91"/>
      <c r="H252" s="92"/>
      <c r="I252" s="76"/>
      <c r="J252" s="45">
        <v>9097</v>
      </c>
      <c r="K252" s="11" t="s">
        <v>721</v>
      </c>
      <c r="L252" s="11">
        <v>117</v>
      </c>
      <c r="M252" s="11">
        <v>0.63</v>
      </c>
      <c r="N252" s="11">
        <v>0</v>
      </c>
      <c r="O252" s="53">
        <v>0</v>
      </c>
      <c r="P252" s="166">
        <f>1/9</f>
        <v>0.1111111111111111</v>
      </c>
      <c r="Q252" s="64"/>
      <c r="R252" s="56"/>
      <c r="S252" s="21" t="s">
        <v>272</v>
      </c>
      <c r="T252" s="22">
        <v>123.16666666666667</v>
      </c>
      <c r="U252" s="22">
        <v>0.7566666666666667</v>
      </c>
      <c r="V252" s="22">
        <v>0</v>
      </c>
      <c r="W252" s="82">
        <v>0</v>
      </c>
      <c r="X252" s="89"/>
      <c r="Y252" s="45">
        <v>9097</v>
      </c>
      <c r="Z252" s="11" t="s">
        <v>721</v>
      </c>
      <c r="AA252" s="151">
        <v>117</v>
      </c>
      <c r="AB252" s="151">
        <v>0.63</v>
      </c>
      <c r="AC252" s="151">
        <v>0</v>
      </c>
      <c r="AD252" s="152">
        <v>0</v>
      </c>
      <c r="AE252" s="152">
        <f>1/9</f>
        <v>0.1111111111111111</v>
      </c>
      <c r="AF252" s="132"/>
      <c r="AG252" s="170">
        <v>0.111111111</v>
      </c>
      <c r="AI252" s="7"/>
      <c r="AJ252" s="7"/>
      <c r="AK252" s="117"/>
      <c r="AL252" s="7"/>
    </row>
    <row r="253" spans="1:38" ht="45" customHeight="1">
      <c r="A253" s="188"/>
      <c r="B253" s="189"/>
      <c r="C253" s="190"/>
      <c r="D253" s="126"/>
      <c r="E253" s="77"/>
      <c r="F253" s="30"/>
      <c r="G253" s="91"/>
      <c r="H253" s="92"/>
      <c r="I253" s="76"/>
      <c r="J253" s="46">
        <v>9166</v>
      </c>
      <c r="K253" s="11" t="s">
        <v>722</v>
      </c>
      <c r="L253" s="53">
        <v>117</v>
      </c>
      <c r="M253" s="53">
        <v>0.63</v>
      </c>
      <c r="N253" s="53">
        <v>0</v>
      </c>
      <c r="O253" s="53">
        <v>0</v>
      </c>
      <c r="P253" s="166">
        <f>1/9</f>
        <v>0.1111111111111111</v>
      </c>
      <c r="Q253" s="64"/>
      <c r="R253" s="56"/>
      <c r="S253" s="21" t="s">
        <v>720</v>
      </c>
      <c r="T253" s="22">
        <v>112</v>
      </c>
      <c r="U253" s="22">
        <v>0.5166666666666667</v>
      </c>
      <c r="V253" s="22">
        <v>0</v>
      </c>
      <c r="W253" s="82">
        <v>0</v>
      </c>
      <c r="X253" s="89"/>
      <c r="Y253" s="46">
        <v>9166</v>
      </c>
      <c r="Z253" s="11" t="s">
        <v>722</v>
      </c>
      <c r="AA253" s="152">
        <v>117</v>
      </c>
      <c r="AB253" s="152">
        <v>0.63</v>
      </c>
      <c r="AC253" s="152">
        <v>0</v>
      </c>
      <c r="AD253" s="152">
        <v>0</v>
      </c>
      <c r="AE253" s="152">
        <f>1/9</f>
        <v>0.1111111111111111</v>
      </c>
      <c r="AF253" s="132"/>
      <c r="AG253" s="170">
        <v>0.111111111</v>
      </c>
      <c r="AI253" s="7"/>
      <c r="AJ253" s="7"/>
      <c r="AK253" s="117"/>
      <c r="AL253" s="7"/>
    </row>
    <row r="254" spans="1:38" ht="45" customHeight="1">
      <c r="A254" s="188"/>
      <c r="B254" s="189"/>
      <c r="C254" s="190"/>
      <c r="D254" s="126"/>
      <c r="E254" s="77"/>
      <c r="F254" s="30"/>
      <c r="G254" s="91"/>
      <c r="H254" s="92"/>
      <c r="I254" s="76"/>
      <c r="J254" s="46">
        <v>9591</v>
      </c>
      <c r="K254" s="11" t="s">
        <v>723</v>
      </c>
      <c r="L254" s="11">
        <v>158</v>
      </c>
      <c r="M254" s="11">
        <v>0.62</v>
      </c>
      <c r="N254" s="11">
        <v>0</v>
      </c>
      <c r="O254" s="53">
        <v>0</v>
      </c>
      <c r="P254" s="166">
        <f>1/9</f>
        <v>0.1111111111111111</v>
      </c>
      <c r="Q254" s="64"/>
      <c r="R254" s="56"/>
      <c r="S254" s="21" t="s">
        <v>729</v>
      </c>
      <c r="T254" s="22">
        <v>111.2</v>
      </c>
      <c r="U254" s="22">
        <v>0.44</v>
      </c>
      <c r="V254" s="22">
        <v>0</v>
      </c>
      <c r="W254" s="82">
        <v>0</v>
      </c>
      <c r="X254" s="89"/>
      <c r="Y254" s="46">
        <v>9591</v>
      </c>
      <c r="Z254" s="11" t="s">
        <v>723</v>
      </c>
      <c r="AA254" s="151">
        <v>158</v>
      </c>
      <c r="AB254" s="151">
        <v>0.62</v>
      </c>
      <c r="AC254" s="151">
        <v>0</v>
      </c>
      <c r="AD254" s="152">
        <v>0</v>
      </c>
      <c r="AE254" s="152">
        <f>1/9</f>
        <v>0.1111111111111111</v>
      </c>
      <c r="AF254" s="132"/>
      <c r="AG254" s="170">
        <v>0.111111111</v>
      </c>
      <c r="AI254" s="7"/>
      <c r="AJ254" s="7"/>
      <c r="AK254" s="117"/>
      <c r="AL254" s="7"/>
    </row>
    <row r="255" spans="1:38" ht="45" customHeight="1">
      <c r="A255" s="188"/>
      <c r="B255" s="189"/>
      <c r="C255" s="190"/>
      <c r="D255" s="126"/>
      <c r="E255" s="77"/>
      <c r="F255" s="30"/>
      <c r="G255" s="91"/>
      <c r="H255" s="92"/>
      <c r="I255" s="76"/>
      <c r="J255" s="45">
        <v>9447</v>
      </c>
      <c r="K255" s="11" t="s">
        <v>731</v>
      </c>
      <c r="L255" s="11">
        <v>158</v>
      </c>
      <c r="M255" s="11">
        <v>0.62</v>
      </c>
      <c r="N255" s="11">
        <v>0</v>
      </c>
      <c r="O255" s="53">
        <v>0</v>
      </c>
      <c r="P255" s="165">
        <v>0.037037037037037035</v>
      </c>
      <c r="Q255" s="64"/>
      <c r="R255" s="56"/>
      <c r="S255" s="21"/>
      <c r="T255" s="22"/>
      <c r="U255" s="22"/>
      <c r="V255" s="22"/>
      <c r="W255" s="82"/>
      <c r="X255" s="89"/>
      <c r="Y255" s="45">
        <v>9447</v>
      </c>
      <c r="Z255" s="11" t="s">
        <v>731</v>
      </c>
      <c r="AA255" s="151">
        <v>158</v>
      </c>
      <c r="AB255" s="151">
        <v>0.62</v>
      </c>
      <c r="AC255" s="151">
        <v>0</v>
      </c>
      <c r="AD255" s="152">
        <v>0</v>
      </c>
      <c r="AE255" s="151">
        <v>0.037037037037037035</v>
      </c>
      <c r="AF255" s="132"/>
      <c r="AG255" s="170">
        <v>0.037037037</v>
      </c>
      <c r="AI255" s="7"/>
      <c r="AJ255" s="7"/>
      <c r="AK255" s="117"/>
      <c r="AL255" s="7"/>
    </row>
    <row r="256" spans="1:38" ht="45" customHeight="1">
      <c r="A256" s="188"/>
      <c r="B256" s="189"/>
      <c r="C256" s="190"/>
      <c r="D256" s="126"/>
      <c r="E256" s="77"/>
      <c r="F256" s="30"/>
      <c r="G256" s="91"/>
      <c r="H256" s="92"/>
      <c r="I256" s="76"/>
      <c r="J256" s="45">
        <v>9631</v>
      </c>
      <c r="K256" s="11" t="s">
        <v>732</v>
      </c>
      <c r="L256" s="11">
        <v>150</v>
      </c>
      <c r="M256" s="11">
        <v>0.88</v>
      </c>
      <c r="N256" s="11">
        <v>0</v>
      </c>
      <c r="O256" s="53">
        <v>0</v>
      </c>
      <c r="P256" s="165">
        <v>0.037037037037037035</v>
      </c>
      <c r="Q256" s="64"/>
      <c r="R256" s="56"/>
      <c r="S256" s="21"/>
      <c r="T256" s="22"/>
      <c r="U256" s="22"/>
      <c r="V256" s="22"/>
      <c r="W256" s="82"/>
      <c r="X256" s="89"/>
      <c r="Y256" s="45">
        <v>9631</v>
      </c>
      <c r="Z256" s="11" t="s">
        <v>732</v>
      </c>
      <c r="AA256" s="151">
        <v>150</v>
      </c>
      <c r="AB256" s="151">
        <v>0.88</v>
      </c>
      <c r="AC256" s="151">
        <v>0</v>
      </c>
      <c r="AD256" s="152">
        <v>0</v>
      </c>
      <c r="AE256" s="151">
        <v>0.037037037037037035</v>
      </c>
      <c r="AF256" s="132"/>
      <c r="AG256" s="170">
        <v>0.037037037</v>
      </c>
      <c r="AI256" s="7"/>
      <c r="AJ256" s="7"/>
      <c r="AK256" s="117"/>
      <c r="AL256" s="7"/>
    </row>
    <row r="257" spans="1:38" ht="45" customHeight="1">
      <c r="A257" s="188"/>
      <c r="B257" s="189"/>
      <c r="C257" s="190"/>
      <c r="D257" s="126"/>
      <c r="E257" s="77"/>
      <c r="F257" s="30"/>
      <c r="G257" s="91"/>
      <c r="H257" s="92"/>
      <c r="I257" s="76"/>
      <c r="J257" s="45">
        <v>9603</v>
      </c>
      <c r="K257" s="11" t="s">
        <v>733</v>
      </c>
      <c r="L257" s="11">
        <v>150</v>
      </c>
      <c r="M257" s="11">
        <v>0.88</v>
      </c>
      <c r="N257" s="11">
        <v>0</v>
      </c>
      <c r="O257" s="53">
        <v>0</v>
      </c>
      <c r="P257" s="165">
        <v>0.037037037037037035</v>
      </c>
      <c r="Q257" s="64"/>
      <c r="R257" s="56"/>
      <c r="S257" s="21"/>
      <c r="T257" s="22"/>
      <c r="U257" s="22"/>
      <c r="V257" s="22"/>
      <c r="W257" s="82"/>
      <c r="X257" s="89"/>
      <c r="Y257" s="45">
        <v>9603</v>
      </c>
      <c r="Z257" s="11" t="s">
        <v>733</v>
      </c>
      <c r="AA257" s="151">
        <v>150</v>
      </c>
      <c r="AB257" s="151">
        <v>0.88</v>
      </c>
      <c r="AC257" s="151">
        <v>0</v>
      </c>
      <c r="AD257" s="152">
        <v>0</v>
      </c>
      <c r="AE257" s="151">
        <v>0.037037037037037035</v>
      </c>
      <c r="AF257" s="132"/>
      <c r="AG257" s="170">
        <v>0.037037037</v>
      </c>
      <c r="AI257" s="7"/>
      <c r="AJ257" s="7"/>
      <c r="AK257" s="117"/>
      <c r="AL257" s="7"/>
    </row>
    <row r="258" spans="1:38" ht="45" customHeight="1">
      <c r="A258" s="188"/>
      <c r="B258" s="189"/>
      <c r="C258" s="190"/>
      <c r="D258" s="126"/>
      <c r="E258" s="77"/>
      <c r="F258" s="30"/>
      <c r="G258" s="91"/>
      <c r="H258" s="92"/>
      <c r="I258" s="76"/>
      <c r="J258" s="45">
        <v>9588</v>
      </c>
      <c r="K258" s="11" t="s">
        <v>734</v>
      </c>
      <c r="L258" s="11">
        <v>262</v>
      </c>
      <c r="M258" s="11">
        <v>0.94</v>
      </c>
      <c r="N258" s="11">
        <v>0</v>
      </c>
      <c r="O258" s="53">
        <v>0</v>
      </c>
      <c r="P258" s="165">
        <v>0.1111111111111111</v>
      </c>
      <c r="Q258" s="64"/>
      <c r="R258" s="56"/>
      <c r="S258" s="21"/>
      <c r="T258" s="22"/>
      <c r="U258" s="22"/>
      <c r="V258" s="22"/>
      <c r="W258" s="82"/>
      <c r="X258" s="89"/>
      <c r="Y258" s="45">
        <v>9588</v>
      </c>
      <c r="Z258" s="11" t="s">
        <v>734</v>
      </c>
      <c r="AA258" s="151">
        <v>262</v>
      </c>
      <c r="AB258" s="151">
        <v>0.94</v>
      </c>
      <c r="AC258" s="151">
        <v>0</v>
      </c>
      <c r="AD258" s="152">
        <v>0</v>
      </c>
      <c r="AE258" s="151">
        <v>0.1111111111111111</v>
      </c>
      <c r="AF258" s="132"/>
      <c r="AG258" s="170">
        <v>0.111111111</v>
      </c>
      <c r="AI258" s="7"/>
      <c r="AJ258" s="7"/>
      <c r="AK258" s="117"/>
      <c r="AL258" s="7"/>
    </row>
    <row r="259" spans="1:38" ht="45" customHeight="1">
      <c r="A259" s="188"/>
      <c r="B259" s="189"/>
      <c r="C259" s="190"/>
      <c r="D259" s="126"/>
      <c r="E259" s="77"/>
      <c r="F259" s="30"/>
      <c r="G259" s="91"/>
      <c r="H259" s="92"/>
      <c r="I259" s="76"/>
      <c r="J259" s="45">
        <v>9616</v>
      </c>
      <c r="K259" s="11" t="s">
        <v>735</v>
      </c>
      <c r="L259" s="11">
        <v>150</v>
      </c>
      <c r="M259" s="11">
        <v>0.88</v>
      </c>
      <c r="N259" s="11">
        <v>0</v>
      </c>
      <c r="O259" s="53">
        <v>0</v>
      </c>
      <c r="P259" s="165">
        <v>0.1111111111111111</v>
      </c>
      <c r="Q259" s="64"/>
      <c r="R259" s="56"/>
      <c r="S259" s="21"/>
      <c r="T259" s="22"/>
      <c r="U259" s="22"/>
      <c r="V259" s="22"/>
      <c r="W259" s="82"/>
      <c r="X259" s="89"/>
      <c r="Y259" s="45">
        <v>9616</v>
      </c>
      <c r="Z259" s="11" t="s">
        <v>735</v>
      </c>
      <c r="AA259" s="151">
        <v>150</v>
      </c>
      <c r="AB259" s="151">
        <v>0.88</v>
      </c>
      <c r="AC259" s="151">
        <v>0</v>
      </c>
      <c r="AD259" s="152">
        <v>0</v>
      </c>
      <c r="AE259" s="151">
        <v>0.1111111111111111</v>
      </c>
      <c r="AF259" s="132"/>
      <c r="AG259" s="170">
        <v>0.111111111</v>
      </c>
      <c r="AI259" s="7"/>
      <c r="AJ259" s="7"/>
      <c r="AK259" s="117"/>
      <c r="AL259" s="7"/>
    </row>
    <row r="260" spans="1:38" ht="45" customHeight="1">
      <c r="A260" s="188"/>
      <c r="B260" s="189"/>
      <c r="C260" s="190"/>
      <c r="D260" s="126"/>
      <c r="E260" s="77"/>
      <c r="F260" s="30"/>
      <c r="G260" s="91"/>
      <c r="H260" s="92"/>
      <c r="I260" s="76"/>
      <c r="J260" s="46">
        <v>9171</v>
      </c>
      <c r="K260" s="11" t="s">
        <v>724</v>
      </c>
      <c r="L260" s="11">
        <v>203</v>
      </c>
      <c r="M260" s="11">
        <v>1.27</v>
      </c>
      <c r="N260" s="11">
        <v>0</v>
      </c>
      <c r="O260" s="53">
        <v>0</v>
      </c>
      <c r="P260" s="165">
        <v>0.05555555555555555</v>
      </c>
      <c r="Q260" s="64"/>
      <c r="R260" s="56"/>
      <c r="S260" s="21"/>
      <c r="T260" s="22"/>
      <c r="U260" s="22"/>
      <c r="V260" s="22"/>
      <c r="W260" s="82"/>
      <c r="X260" s="89"/>
      <c r="Y260" s="46">
        <v>9171</v>
      </c>
      <c r="Z260" s="11" t="s">
        <v>724</v>
      </c>
      <c r="AA260" s="151">
        <v>203</v>
      </c>
      <c r="AB260" s="151">
        <v>1.27</v>
      </c>
      <c r="AC260" s="151">
        <v>0</v>
      </c>
      <c r="AD260" s="152">
        <v>0</v>
      </c>
      <c r="AE260" s="151">
        <v>0.05555555555555555</v>
      </c>
      <c r="AF260" s="132"/>
      <c r="AG260" s="170">
        <v>0.055555556</v>
      </c>
      <c r="AI260" s="7"/>
      <c r="AJ260" s="7"/>
      <c r="AK260" s="117"/>
      <c r="AL260" s="7"/>
    </row>
    <row r="261" spans="1:38" ht="45" customHeight="1">
      <c r="A261" s="188"/>
      <c r="B261" s="189"/>
      <c r="C261" s="190"/>
      <c r="D261" s="126"/>
      <c r="E261" s="77"/>
      <c r="F261" s="30"/>
      <c r="G261" s="91"/>
      <c r="H261" s="92"/>
      <c r="I261" s="76"/>
      <c r="J261" s="45">
        <v>9462</v>
      </c>
      <c r="K261" s="11" t="s">
        <v>725</v>
      </c>
      <c r="L261" s="11">
        <v>182</v>
      </c>
      <c r="M261" s="11">
        <v>0.82</v>
      </c>
      <c r="N261" s="11">
        <v>0</v>
      </c>
      <c r="O261" s="53">
        <v>0</v>
      </c>
      <c r="P261" s="165">
        <v>0.05555555555555555</v>
      </c>
      <c r="Q261" s="64"/>
      <c r="R261" s="56"/>
      <c r="S261" s="21"/>
      <c r="T261" s="22"/>
      <c r="U261" s="22"/>
      <c r="V261" s="22"/>
      <c r="W261" s="82"/>
      <c r="X261" s="89"/>
      <c r="Y261" s="45">
        <v>9462</v>
      </c>
      <c r="Z261" s="11" t="s">
        <v>725</v>
      </c>
      <c r="AA261" s="151">
        <v>182</v>
      </c>
      <c r="AB261" s="151">
        <v>0.82</v>
      </c>
      <c r="AC261" s="151">
        <v>0</v>
      </c>
      <c r="AD261" s="152">
        <v>0</v>
      </c>
      <c r="AE261" s="151">
        <v>0.05555555555555555</v>
      </c>
      <c r="AF261" s="132"/>
      <c r="AG261" s="170">
        <v>0.055555556</v>
      </c>
      <c r="AI261" s="7"/>
      <c r="AJ261" s="7"/>
      <c r="AK261" s="117"/>
      <c r="AL261" s="7"/>
    </row>
    <row r="262" spans="1:38" ht="45" customHeight="1">
      <c r="A262" s="188"/>
      <c r="B262" s="189"/>
      <c r="C262" s="190"/>
      <c r="D262" s="126"/>
      <c r="E262" s="77"/>
      <c r="F262" s="30"/>
      <c r="G262" s="91"/>
      <c r="H262" s="92"/>
      <c r="I262" s="76"/>
      <c r="J262" s="45">
        <v>17303</v>
      </c>
      <c r="K262" s="11" t="s">
        <v>726</v>
      </c>
      <c r="L262" s="11">
        <v>158</v>
      </c>
      <c r="M262" s="11">
        <v>0.62</v>
      </c>
      <c r="N262" s="11">
        <v>0</v>
      </c>
      <c r="O262" s="53">
        <v>0</v>
      </c>
      <c r="P262" s="165">
        <v>0.05555555555555555</v>
      </c>
      <c r="Q262" s="64"/>
      <c r="R262" s="56"/>
      <c r="S262" s="21"/>
      <c r="T262" s="22"/>
      <c r="U262" s="22"/>
      <c r="V262" s="22"/>
      <c r="W262" s="82"/>
      <c r="X262" s="89"/>
      <c r="Y262" s="45">
        <v>17303</v>
      </c>
      <c r="Z262" s="11" t="s">
        <v>726</v>
      </c>
      <c r="AA262" s="151">
        <v>158</v>
      </c>
      <c r="AB262" s="151">
        <v>0.62</v>
      </c>
      <c r="AC262" s="151">
        <v>0</v>
      </c>
      <c r="AD262" s="152">
        <v>0</v>
      </c>
      <c r="AE262" s="151">
        <v>0.05555555555555555</v>
      </c>
      <c r="AF262" s="132"/>
      <c r="AG262" s="170">
        <v>0.055555556</v>
      </c>
      <c r="AI262" s="7"/>
      <c r="AJ262" s="7"/>
      <c r="AK262" s="117"/>
      <c r="AL262" s="7"/>
    </row>
    <row r="263" spans="1:38" ht="45" customHeight="1">
      <c r="A263" s="188"/>
      <c r="B263" s="189"/>
      <c r="C263" s="190"/>
      <c r="D263" s="126"/>
      <c r="E263" s="77"/>
      <c r="F263" s="30"/>
      <c r="G263" s="91"/>
      <c r="H263" s="92"/>
      <c r="I263" s="76"/>
      <c r="J263" s="45">
        <v>9643</v>
      </c>
      <c r="K263" s="11" t="s">
        <v>727</v>
      </c>
      <c r="L263" s="11">
        <v>117</v>
      </c>
      <c r="M263" s="11">
        <v>0.63</v>
      </c>
      <c r="N263" s="11">
        <v>0</v>
      </c>
      <c r="O263" s="53">
        <v>0</v>
      </c>
      <c r="P263" s="165">
        <v>0.08333333333333333</v>
      </c>
      <c r="Q263" s="64"/>
      <c r="R263" s="56"/>
      <c r="S263" s="21"/>
      <c r="T263" s="22"/>
      <c r="U263" s="22"/>
      <c r="V263" s="22"/>
      <c r="W263" s="82"/>
      <c r="X263" s="89"/>
      <c r="Y263" s="45">
        <v>9643</v>
      </c>
      <c r="Z263" s="11" t="s">
        <v>727</v>
      </c>
      <c r="AA263" s="151">
        <v>117</v>
      </c>
      <c r="AB263" s="151">
        <v>0.63</v>
      </c>
      <c r="AC263" s="151">
        <v>0</v>
      </c>
      <c r="AD263" s="152">
        <v>0</v>
      </c>
      <c r="AE263" s="151">
        <v>0.08333333333333333</v>
      </c>
      <c r="AF263" s="132"/>
      <c r="AG263" s="170">
        <v>0.083333333</v>
      </c>
      <c r="AI263" s="7"/>
      <c r="AJ263" s="7"/>
      <c r="AK263" s="117"/>
      <c r="AL263" s="7"/>
    </row>
    <row r="264" spans="1:38" ht="45" customHeight="1">
      <c r="A264" s="188"/>
      <c r="B264" s="189"/>
      <c r="C264" s="190"/>
      <c r="D264" s="126"/>
      <c r="E264" s="77"/>
      <c r="F264" s="30"/>
      <c r="G264" s="91"/>
      <c r="H264" s="92"/>
      <c r="I264" s="76"/>
      <c r="J264" s="45">
        <v>9067</v>
      </c>
      <c r="K264" s="11" t="s">
        <v>728</v>
      </c>
      <c r="L264" s="11">
        <v>117</v>
      </c>
      <c r="M264" s="11">
        <v>0.63</v>
      </c>
      <c r="N264" s="11">
        <v>0</v>
      </c>
      <c r="O264" s="53">
        <v>0</v>
      </c>
      <c r="P264" s="165">
        <v>0.08333333333333333</v>
      </c>
      <c r="Q264" s="64"/>
      <c r="R264" s="56"/>
      <c r="S264" s="21"/>
      <c r="T264" s="22"/>
      <c r="U264" s="22"/>
      <c r="V264" s="22"/>
      <c r="W264" s="82"/>
      <c r="X264" s="89"/>
      <c r="Y264" s="45">
        <v>9067</v>
      </c>
      <c r="Z264" s="11" t="s">
        <v>728</v>
      </c>
      <c r="AA264" s="151">
        <v>117</v>
      </c>
      <c r="AB264" s="151">
        <v>0.63</v>
      </c>
      <c r="AC264" s="151">
        <v>0</v>
      </c>
      <c r="AD264" s="152">
        <v>0</v>
      </c>
      <c r="AE264" s="151">
        <v>0.08333333333333333</v>
      </c>
      <c r="AF264" s="132"/>
      <c r="AG264" s="170">
        <v>0.083333333</v>
      </c>
      <c r="AI264" s="7"/>
      <c r="AJ264" s="7"/>
      <c r="AK264" s="117"/>
      <c r="AL264" s="7"/>
    </row>
    <row r="265" spans="1:38" ht="45" customHeight="1">
      <c r="A265" s="188" t="s">
        <v>87</v>
      </c>
      <c r="B265" s="189" t="s">
        <v>855</v>
      </c>
      <c r="C265" s="190">
        <v>2766</v>
      </c>
      <c r="D265" s="126"/>
      <c r="E265" s="78"/>
      <c r="F265" s="30" t="s">
        <v>87</v>
      </c>
      <c r="G265" s="93"/>
      <c r="H265" s="94"/>
      <c r="I265" s="76"/>
      <c r="J265" s="46"/>
      <c r="K265" s="15" t="s">
        <v>87</v>
      </c>
      <c r="L265" s="53">
        <v>124.66666666666669</v>
      </c>
      <c r="M265" s="53">
        <v>2.2933333333333334</v>
      </c>
      <c r="N265" s="53">
        <v>0</v>
      </c>
      <c r="O265" s="53">
        <v>0</v>
      </c>
      <c r="P265" s="166">
        <v>1</v>
      </c>
      <c r="Q265" s="64"/>
      <c r="R265" s="56"/>
      <c r="S265" s="21" t="s">
        <v>87</v>
      </c>
      <c r="T265" s="22">
        <v>115</v>
      </c>
      <c r="U265" s="22">
        <v>2.17</v>
      </c>
      <c r="V265" s="22">
        <v>0</v>
      </c>
      <c r="W265" s="82">
        <v>0</v>
      </c>
      <c r="X265" s="89"/>
      <c r="Y265" s="50" t="s">
        <v>97</v>
      </c>
      <c r="Z265" s="19" t="s">
        <v>87</v>
      </c>
      <c r="AA265" s="152">
        <v>124.66666666666669</v>
      </c>
      <c r="AB265" s="152">
        <v>2.2933333333333334</v>
      </c>
      <c r="AC265" s="152">
        <v>0</v>
      </c>
      <c r="AD265" s="132"/>
      <c r="AE265" s="132"/>
      <c r="AF265" s="132"/>
      <c r="AG265" s="170">
        <v>1</v>
      </c>
      <c r="AI265" s="7" t="s">
        <v>1034</v>
      </c>
      <c r="AJ265" s="6" t="s">
        <v>927</v>
      </c>
      <c r="AK265" s="117"/>
      <c r="AL265" s="7"/>
    </row>
    <row r="266" spans="1:38" ht="45" customHeight="1">
      <c r="A266" s="188"/>
      <c r="B266" s="189"/>
      <c r="C266" s="190"/>
      <c r="D266" s="126"/>
      <c r="E266" s="78"/>
      <c r="F266" s="30"/>
      <c r="G266" s="93"/>
      <c r="H266" s="94"/>
      <c r="I266" s="76"/>
      <c r="J266" s="45">
        <v>9613</v>
      </c>
      <c r="K266" s="11" t="s">
        <v>737</v>
      </c>
      <c r="L266" s="11">
        <v>105</v>
      </c>
      <c r="M266" s="11">
        <v>1.76</v>
      </c>
      <c r="N266" s="11">
        <v>0</v>
      </c>
      <c r="O266" s="53">
        <v>0</v>
      </c>
      <c r="P266" s="166">
        <f>1/3</f>
        <v>0.3333333333333333</v>
      </c>
      <c r="Q266" s="64"/>
      <c r="R266" s="56"/>
      <c r="S266" s="21"/>
      <c r="T266" s="22"/>
      <c r="U266" s="22"/>
      <c r="V266" s="22"/>
      <c r="W266" s="82"/>
      <c r="X266" s="89"/>
      <c r="Y266" s="45">
        <v>9613</v>
      </c>
      <c r="Z266" s="11" t="s">
        <v>737</v>
      </c>
      <c r="AA266" s="151">
        <v>105</v>
      </c>
      <c r="AB266" s="151">
        <v>1.76</v>
      </c>
      <c r="AC266" s="151">
        <v>0</v>
      </c>
      <c r="AD266" s="132"/>
      <c r="AE266" s="132"/>
      <c r="AF266" s="132"/>
      <c r="AG266" s="170">
        <v>0.333333333</v>
      </c>
      <c r="AI266" s="117"/>
      <c r="AJ266" s="7"/>
      <c r="AK266" s="117"/>
      <c r="AL266" s="7"/>
    </row>
    <row r="267" spans="1:38" ht="45" customHeight="1">
      <c r="A267" s="188"/>
      <c r="B267" s="189"/>
      <c r="C267" s="190"/>
      <c r="D267" s="126"/>
      <c r="E267" s="78"/>
      <c r="F267" s="30"/>
      <c r="G267" s="93"/>
      <c r="H267" s="94"/>
      <c r="I267" s="76"/>
      <c r="J267" s="45">
        <v>9226</v>
      </c>
      <c r="K267" s="11" t="s">
        <v>738</v>
      </c>
      <c r="L267" s="11">
        <v>164</v>
      </c>
      <c r="M267" s="11">
        <v>3.36</v>
      </c>
      <c r="N267" s="11">
        <v>0</v>
      </c>
      <c r="O267" s="53">
        <v>0</v>
      </c>
      <c r="P267" s="166">
        <f>1/3</f>
        <v>0.3333333333333333</v>
      </c>
      <c r="Q267" s="64"/>
      <c r="R267" s="56"/>
      <c r="S267" s="21"/>
      <c r="T267" s="22"/>
      <c r="U267" s="22"/>
      <c r="V267" s="22"/>
      <c r="W267" s="82"/>
      <c r="X267" s="89"/>
      <c r="Y267" s="45">
        <v>9226</v>
      </c>
      <c r="Z267" s="11" t="s">
        <v>738</v>
      </c>
      <c r="AA267" s="151">
        <v>164</v>
      </c>
      <c r="AB267" s="151">
        <v>3.36</v>
      </c>
      <c r="AC267" s="151">
        <v>0</v>
      </c>
      <c r="AD267" s="132"/>
      <c r="AE267" s="132"/>
      <c r="AF267" s="132"/>
      <c r="AG267" s="170">
        <v>0.333333333</v>
      </c>
      <c r="AI267" s="117"/>
      <c r="AJ267" s="7"/>
      <c r="AK267" s="117"/>
      <c r="AL267" s="7"/>
    </row>
    <row r="268" spans="1:38" ht="45" customHeight="1">
      <c r="A268" s="188"/>
      <c r="B268" s="189"/>
      <c r="C268" s="190"/>
      <c r="D268" s="126"/>
      <c r="E268" s="78"/>
      <c r="F268" s="30"/>
      <c r="G268" s="93"/>
      <c r="H268" s="94"/>
      <c r="I268" s="76"/>
      <c r="J268" s="45">
        <v>11359</v>
      </c>
      <c r="K268" s="11" t="s">
        <v>739</v>
      </c>
      <c r="L268" s="11">
        <v>105</v>
      </c>
      <c r="M268" s="11">
        <v>1.76</v>
      </c>
      <c r="N268" s="11">
        <v>0</v>
      </c>
      <c r="O268" s="53">
        <v>0</v>
      </c>
      <c r="P268" s="166">
        <f>1/3</f>
        <v>0.3333333333333333</v>
      </c>
      <c r="Q268" s="64"/>
      <c r="R268" s="56"/>
      <c r="S268" s="21"/>
      <c r="T268" s="22"/>
      <c r="U268" s="22"/>
      <c r="V268" s="22"/>
      <c r="W268" s="82"/>
      <c r="X268" s="89"/>
      <c r="Y268" s="45">
        <v>11359</v>
      </c>
      <c r="Z268" s="11" t="s">
        <v>739</v>
      </c>
      <c r="AA268" s="151">
        <v>105</v>
      </c>
      <c r="AB268" s="151">
        <v>1.76</v>
      </c>
      <c r="AC268" s="151">
        <v>0</v>
      </c>
      <c r="AD268" s="132"/>
      <c r="AE268" s="132"/>
      <c r="AF268" s="132"/>
      <c r="AG268" s="170">
        <v>0.333333333</v>
      </c>
      <c r="AI268" s="117"/>
      <c r="AJ268" s="7"/>
      <c r="AK268" s="117"/>
      <c r="AL268" s="7"/>
    </row>
    <row r="269" spans="1:38" ht="57.75" customHeight="1">
      <c r="A269" s="188" t="s">
        <v>86</v>
      </c>
      <c r="B269" s="189" t="s">
        <v>856</v>
      </c>
      <c r="C269" s="190">
        <v>2765</v>
      </c>
      <c r="D269" s="126"/>
      <c r="E269" s="78"/>
      <c r="F269" s="30" t="s">
        <v>86</v>
      </c>
      <c r="G269" s="93"/>
      <c r="H269" s="94"/>
      <c r="I269" s="64"/>
      <c r="J269" s="45"/>
      <c r="K269" s="15" t="s">
        <v>86</v>
      </c>
      <c r="L269" s="53">
        <v>96.6</v>
      </c>
      <c r="M269" s="53">
        <v>2.9359999999999995</v>
      </c>
      <c r="N269" s="53">
        <v>0</v>
      </c>
      <c r="O269" s="53">
        <v>0</v>
      </c>
      <c r="P269" s="166">
        <v>1</v>
      </c>
      <c r="Q269" s="64"/>
      <c r="R269" s="56"/>
      <c r="S269" s="21" t="s">
        <v>86</v>
      </c>
      <c r="T269" s="22">
        <v>88.5</v>
      </c>
      <c r="U269" s="22">
        <v>2.8425</v>
      </c>
      <c r="V269" s="22">
        <v>0</v>
      </c>
      <c r="W269" s="82">
        <v>0</v>
      </c>
      <c r="X269" s="89"/>
      <c r="Y269" s="84"/>
      <c r="Z269" s="19" t="s">
        <v>86</v>
      </c>
      <c r="AA269" s="152">
        <v>96.6</v>
      </c>
      <c r="AB269" s="152">
        <v>2.9359999999999995</v>
      </c>
      <c r="AC269" s="152">
        <v>0</v>
      </c>
      <c r="AD269" s="132"/>
      <c r="AE269" s="132"/>
      <c r="AF269" s="132"/>
      <c r="AG269" s="170">
        <v>1</v>
      </c>
      <c r="AI269" s="7" t="s">
        <v>1034</v>
      </c>
      <c r="AJ269" s="6" t="s">
        <v>927</v>
      </c>
      <c r="AK269" s="117"/>
      <c r="AL269" s="7"/>
    </row>
    <row r="270" spans="1:38" ht="57.75" customHeight="1">
      <c r="A270" s="188"/>
      <c r="B270" s="189"/>
      <c r="C270" s="190"/>
      <c r="D270" s="126"/>
      <c r="E270" s="78"/>
      <c r="F270" s="30"/>
      <c r="G270" s="93"/>
      <c r="H270" s="94"/>
      <c r="I270" s="64"/>
      <c r="J270" s="45">
        <v>9102</v>
      </c>
      <c r="K270" s="11" t="s">
        <v>740</v>
      </c>
      <c r="L270" s="11">
        <v>102</v>
      </c>
      <c r="M270" s="11">
        <v>4.22</v>
      </c>
      <c r="N270" s="11">
        <v>0</v>
      </c>
      <c r="O270" s="53">
        <v>0</v>
      </c>
      <c r="P270" s="166">
        <v>0.2</v>
      </c>
      <c r="Q270" s="64"/>
      <c r="R270" s="56"/>
      <c r="S270" s="21"/>
      <c r="T270" s="22"/>
      <c r="U270" s="22"/>
      <c r="V270" s="22"/>
      <c r="W270" s="82"/>
      <c r="X270" s="89"/>
      <c r="Y270" s="45">
        <v>9102</v>
      </c>
      <c r="Z270" s="11" t="s">
        <v>740</v>
      </c>
      <c r="AA270" s="151">
        <v>102</v>
      </c>
      <c r="AB270" s="151">
        <v>4.22</v>
      </c>
      <c r="AC270" s="151">
        <v>0</v>
      </c>
      <c r="AD270" s="132"/>
      <c r="AE270" s="132"/>
      <c r="AF270" s="132"/>
      <c r="AG270" s="170">
        <v>0.2</v>
      </c>
      <c r="AI270" s="117"/>
      <c r="AJ270" s="1"/>
      <c r="AK270" s="117"/>
      <c r="AL270" s="7"/>
    </row>
    <row r="271" spans="1:38" ht="57.75" customHeight="1">
      <c r="A271" s="188"/>
      <c r="B271" s="189"/>
      <c r="C271" s="190"/>
      <c r="D271" s="126"/>
      <c r="E271" s="78"/>
      <c r="F271" s="30"/>
      <c r="G271" s="93"/>
      <c r="H271" s="94"/>
      <c r="I271" s="64"/>
      <c r="J271" s="45">
        <v>9112</v>
      </c>
      <c r="K271" s="11" t="s">
        <v>741</v>
      </c>
      <c r="L271" s="11">
        <v>82</v>
      </c>
      <c r="M271" s="11">
        <v>1.76</v>
      </c>
      <c r="N271" s="11">
        <v>0</v>
      </c>
      <c r="O271" s="53">
        <v>0</v>
      </c>
      <c r="P271" s="166">
        <v>0.2</v>
      </c>
      <c r="Q271" s="64"/>
      <c r="R271" s="56"/>
      <c r="S271" s="21"/>
      <c r="T271" s="22"/>
      <c r="U271" s="22"/>
      <c r="V271" s="22"/>
      <c r="W271" s="82"/>
      <c r="X271" s="89"/>
      <c r="Y271" s="45">
        <v>9112</v>
      </c>
      <c r="Z271" s="11" t="s">
        <v>741</v>
      </c>
      <c r="AA271" s="151">
        <v>82</v>
      </c>
      <c r="AB271" s="151">
        <v>1.76</v>
      </c>
      <c r="AC271" s="151">
        <v>0</v>
      </c>
      <c r="AD271" s="132"/>
      <c r="AE271" s="132"/>
      <c r="AF271" s="132"/>
      <c r="AG271" s="170">
        <v>0.2</v>
      </c>
      <c r="AI271" s="117"/>
      <c r="AJ271" s="1"/>
      <c r="AK271" s="117"/>
      <c r="AL271" s="7"/>
    </row>
    <row r="272" spans="1:38" ht="57.75" customHeight="1">
      <c r="A272" s="188"/>
      <c r="B272" s="189"/>
      <c r="C272" s="190"/>
      <c r="D272" s="126"/>
      <c r="E272" s="78"/>
      <c r="F272" s="30"/>
      <c r="G272" s="93"/>
      <c r="H272" s="94"/>
      <c r="I272" s="64"/>
      <c r="J272" s="45">
        <v>9185</v>
      </c>
      <c r="K272" s="11" t="s">
        <v>742</v>
      </c>
      <c r="L272" s="11">
        <v>98</v>
      </c>
      <c r="M272" s="11">
        <v>2.92</v>
      </c>
      <c r="N272" s="11">
        <v>0</v>
      </c>
      <c r="O272" s="53">
        <v>0</v>
      </c>
      <c r="P272" s="166">
        <v>0.2</v>
      </c>
      <c r="Q272" s="64"/>
      <c r="R272" s="56"/>
      <c r="S272" s="21"/>
      <c r="T272" s="22"/>
      <c r="U272" s="22"/>
      <c r="V272" s="22"/>
      <c r="W272" s="82"/>
      <c r="X272" s="89"/>
      <c r="Y272" s="45">
        <v>9185</v>
      </c>
      <c r="Z272" s="11" t="s">
        <v>742</v>
      </c>
      <c r="AA272" s="151">
        <v>98</v>
      </c>
      <c r="AB272" s="151">
        <v>2.92</v>
      </c>
      <c r="AC272" s="151">
        <v>0</v>
      </c>
      <c r="AD272" s="132"/>
      <c r="AE272" s="132"/>
      <c r="AF272" s="132"/>
      <c r="AG272" s="170">
        <v>0.2</v>
      </c>
      <c r="AI272" s="117"/>
      <c r="AJ272" s="1"/>
      <c r="AK272" s="117"/>
      <c r="AL272" s="7"/>
    </row>
    <row r="273" spans="1:38" ht="57.75" customHeight="1">
      <c r="A273" s="188"/>
      <c r="B273" s="189"/>
      <c r="C273" s="190"/>
      <c r="D273" s="126"/>
      <c r="E273" s="78"/>
      <c r="F273" s="30"/>
      <c r="G273" s="93"/>
      <c r="H273" s="94"/>
      <c r="I273" s="64"/>
      <c r="J273" s="45">
        <v>9595</v>
      </c>
      <c r="K273" s="11" t="s">
        <v>743</v>
      </c>
      <c r="L273" s="11">
        <v>99</v>
      </c>
      <c r="M273" s="11">
        <v>1.56</v>
      </c>
      <c r="N273" s="11">
        <v>0</v>
      </c>
      <c r="O273" s="53">
        <v>0</v>
      </c>
      <c r="P273" s="166">
        <v>0.2</v>
      </c>
      <c r="Q273" s="64"/>
      <c r="R273" s="56"/>
      <c r="S273" s="21"/>
      <c r="T273" s="22"/>
      <c r="U273" s="22"/>
      <c r="V273" s="22"/>
      <c r="W273" s="82"/>
      <c r="X273" s="89"/>
      <c r="Y273" s="45">
        <v>9595</v>
      </c>
      <c r="Z273" s="11" t="s">
        <v>743</v>
      </c>
      <c r="AA273" s="151">
        <v>99</v>
      </c>
      <c r="AB273" s="151">
        <v>1.56</v>
      </c>
      <c r="AC273" s="151">
        <v>0</v>
      </c>
      <c r="AD273" s="132"/>
      <c r="AE273" s="132"/>
      <c r="AF273" s="132"/>
      <c r="AG273" s="170">
        <v>0.2</v>
      </c>
      <c r="AI273" s="117"/>
      <c r="AJ273" s="1"/>
      <c r="AK273" s="117"/>
      <c r="AL273" s="7"/>
    </row>
    <row r="274" spans="1:38" ht="57.75" customHeight="1">
      <c r="A274" s="188"/>
      <c r="B274" s="189"/>
      <c r="C274" s="190"/>
      <c r="D274" s="126"/>
      <c r="E274" s="78"/>
      <c r="F274" s="30"/>
      <c r="G274" s="93"/>
      <c r="H274" s="94"/>
      <c r="I274" s="64"/>
      <c r="J274" s="45">
        <v>9101</v>
      </c>
      <c r="K274" s="11" t="s">
        <v>744</v>
      </c>
      <c r="L274" s="11">
        <v>102</v>
      </c>
      <c r="M274" s="11">
        <v>4.22</v>
      </c>
      <c r="N274" s="11">
        <v>0</v>
      </c>
      <c r="O274" s="53">
        <v>0</v>
      </c>
      <c r="P274" s="166">
        <v>0.2</v>
      </c>
      <c r="Q274" s="64"/>
      <c r="R274" s="56"/>
      <c r="S274" s="21"/>
      <c r="T274" s="22"/>
      <c r="U274" s="22"/>
      <c r="V274" s="22"/>
      <c r="W274" s="82"/>
      <c r="X274" s="89"/>
      <c r="Y274" s="45">
        <v>9101</v>
      </c>
      <c r="Z274" s="11" t="s">
        <v>744</v>
      </c>
      <c r="AA274" s="151">
        <v>102</v>
      </c>
      <c r="AB274" s="151">
        <v>4.22</v>
      </c>
      <c r="AC274" s="151">
        <v>0</v>
      </c>
      <c r="AD274" s="132"/>
      <c r="AE274" s="132"/>
      <c r="AF274" s="132"/>
      <c r="AG274" s="170">
        <v>0.2</v>
      </c>
      <c r="AI274" s="117"/>
      <c r="AJ274" s="1"/>
      <c r="AK274" s="117"/>
      <c r="AL274" s="7"/>
    </row>
    <row r="275" spans="1:38" ht="45" customHeight="1">
      <c r="A275" s="188" t="s">
        <v>88</v>
      </c>
      <c r="B275" s="189" t="s">
        <v>857</v>
      </c>
      <c r="C275" s="190">
        <v>2767</v>
      </c>
      <c r="D275" s="126"/>
      <c r="E275" s="78"/>
      <c r="F275" s="30" t="s">
        <v>749</v>
      </c>
      <c r="G275" s="93"/>
      <c r="H275" s="94"/>
      <c r="I275" s="76"/>
      <c r="J275" s="65"/>
      <c r="K275" s="46" t="s">
        <v>749</v>
      </c>
      <c r="L275" s="12">
        <v>128.75</v>
      </c>
      <c r="M275" s="13">
        <v>2.64</v>
      </c>
      <c r="N275" s="13">
        <v>0</v>
      </c>
      <c r="O275" s="14">
        <v>0</v>
      </c>
      <c r="P275" s="161">
        <v>1</v>
      </c>
      <c r="Q275" s="64"/>
      <c r="R275" s="56"/>
      <c r="S275" s="21" t="s">
        <v>749</v>
      </c>
      <c r="T275" s="22">
        <v>117</v>
      </c>
      <c r="U275" s="22">
        <v>1.5175</v>
      </c>
      <c r="V275" s="22">
        <v>0</v>
      </c>
      <c r="W275" s="82">
        <v>0</v>
      </c>
      <c r="X275" s="89"/>
      <c r="Y275" s="85" t="s">
        <v>97</v>
      </c>
      <c r="Z275" s="50" t="s">
        <v>749</v>
      </c>
      <c r="AA275" s="145">
        <v>128.75</v>
      </c>
      <c r="AB275" s="146">
        <v>2.64</v>
      </c>
      <c r="AC275" s="146">
        <v>0</v>
      </c>
      <c r="AD275" s="132"/>
      <c r="AE275" s="132"/>
      <c r="AF275" s="132">
        <v>0</v>
      </c>
      <c r="AG275" s="170">
        <v>1</v>
      </c>
      <c r="AI275" s="7" t="s">
        <v>1036</v>
      </c>
      <c r="AJ275" s="6" t="s">
        <v>927</v>
      </c>
      <c r="AK275" s="117"/>
      <c r="AL275" s="7"/>
    </row>
    <row r="276" spans="1:38" ht="45" customHeight="1">
      <c r="A276" s="188"/>
      <c r="B276" s="189"/>
      <c r="C276" s="190"/>
      <c r="D276" s="126"/>
      <c r="E276" s="78"/>
      <c r="F276" s="30"/>
      <c r="G276" s="93"/>
      <c r="H276" s="94"/>
      <c r="I276" s="76"/>
      <c r="J276" s="45">
        <v>17302</v>
      </c>
      <c r="K276" s="11" t="s">
        <v>745</v>
      </c>
      <c r="L276" s="11">
        <v>107</v>
      </c>
      <c r="M276" s="11">
        <v>2.1</v>
      </c>
      <c r="N276" s="11">
        <v>0</v>
      </c>
      <c r="O276" s="53">
        <v>0</v>
      </c>
      <c r="P276" s="166">
        <v>0.25</v>
      </c>
      <c r="Q276" s="64"/>
      <c r="R276" s="56"/>
      <c r="S276" s="21"/>
      <c r="T276" s="22"/>
      <c r="U276" s="22"/>
      <c r="V276" s="22"/>
      <c r="W276" s="82"/>
      <c r="X276" s="89"/>
      <c r="Y276" s="45">
        <v>17302</v>
      </c>
      <c r="Z276" s="11" t="s">
        <v>745</v>
      </c>
      <c r="AA276" s="151">
        <v>107</v>
      </c>
      <c r="AB276" s="151">
        <v>2.1</v>
      </c>
      <c r="AC276" s="151">
        <v>0</v>
      </c>
      <c r="AD276" s="132"/>
      <c r="AE276" s="132"/>
      <c r="AF276" s="132"/>
      <c r="AG276" s="170">
        <v>0.25</v>
      </c>
      <c r="AI276" s="117"/>
      <c r="AJ276" s="1"/>
      <c r="AK276" s="117"/>
      <c r="AL276" s="7"/>
    </row>
    <row r="277" spans="1:38" ht="45" customHeight="1">
      <c r="A277" s="188"/>
      <c r="B277" s="189"/>
      <c r="C277" s="190"/>
      <c r="D277" s="126"/>
      <c r="E277" s="78"/>
      <c r="F277" s="30"/>
      <c r="G277" s="93"/>
      <c r="H277" s="94"/>
      <c r="I277" s="76"/>
      <c r="J277" s="45">
        <v>9093</v>
      </c>
      <c r="K277" s="11" t="s">
        <v>746</v>
      </c>
      <c r="L277" s="11">
        <v>148</v>
      </c>
      <c r="M277" s="11">
        <v>2.73</v>
      </c>
      <c r="N277" s="11">
        <v>0</v>
      </c>
      <c r="O277" s="53">
        <v>0</v>
      </c>
      <c r="P277" s="166">
        <v>0.25</v>
      </c>
      <c r="Q277" s="64"/>
      <c r="R277" s="56"/>
      <c r="S277" s="21"/>
      <c r="T277" s="22"/>
      <c r="U277" s="22"/>
      <c r="V277" s="22"/>
      <c r="W277" s="82"/>
      <c r="X277" s="89"/>
      <c r="Y277" s="45">
        <v>9093</v>
      </c>
      <c r="Z277" s="11" t="s">
        <v>746</v>
      </c>
      <c r="AA277" s="151">
        <v>148</v>
      </c>
      <c r="AB277" s="151">
        <v>2.73</v>
      </c>
      <c r="AC277" s="151">
        <v>0</v>
      </c>
      <c r="AD277" s="132"/>
      <c r="AE277" s="132"/>
      <c r="AF277" s="132"/>
      <c r="AG277" s="170">
        <v>0.25</v>
      </c>
      <c r="AI277" s="117"/>
      <c r="AJ277" s="1"/>
      <c r="AK277" s="117"/>
      <c r="AL277" s="7"/>
    </row>
    <row r="278" spans="1:38" ht="45" customHeight="1">
      <c r="A278" s="188"/>
      <c r="B278" s="189"/>
      <c r="C278" s="190"/>
      <c r="D278" s="126"/>
      <c r="E278" s="78"/>
      <c r="F278" s="30"/>
      <c r="G278" s="93"/>
      <c r="H278" s="94"/>
      <c r="I278" s="76"/>
      <c r="J278" s="45">
        <v>9220</v>
      </c>
      <c r="K278" s="11" t="s">
        <v>747</v>
      </c>
      <c r="L278" s="11">
        <v>148</v>
      </c>
      <c r="M278" s="11">
        <v>2.73</v>
      </c>
      <c r="N278" s="11">
        <v>0</v>
      </c>
      <c r="O278" s="53">
        <v>0</v>
      </c>
      <c r="P278" s="166">
        <v>0.25</v>
      </c>
      <c r="Q278" s="64"/>
      <c r="R278" s="56"/>
      <c r="S278" s="21"/>
      <c r="T278" s="22"/>
      <c r="U278" s="22"/>
      <c r="V278" s="22"/>
      <c r="W278" s="82"/>
      <c r="X278" s="89"/>
      <c r="Y278" s="45">
        <v>9220</v>
      </c>
      <c r="Z278" s="11" t="s">
        <v>747</v>
      </c>
      <c r="AA278" s="151">
        <v>148</v>
      </c>
      <c r="AB278" s="151">
        <v>2.73</v>
      </c>
      <c r="AC278" s="151">
        <v>0</v>
      </c>
      <c r="AD278" s="132"/>
      <c r="AE278" s="132"/>
      <c r="AF278" s="132"/>
      <c r="AG278" s="170">
        <v>0.25</v>
      </c>
      <c r="AI278" s="117"/>
      <c r="AJ278" s="1"/>
      <c r="AK278" s="117"/>
      <c r="AL278" s="7"/>
    </row>
    <row r="279" spans="1:38" ht="45" customHeight="1">
      <c r="A279" s="188"/>
      <c r="B279" s="189"/>
      <c r="C279" s="190"/>
      <c r="D279" s="126"/>
      <c r="E279" s="78"/>
      <c r="F279" s="30"/>
      <c r="G279" s="93"/>
      <c r="H279" s="94"/>
      <c r="I279" s="76"/>
      <c r="J279" s="45">
        <v>9467</v>
      </c>
      <c r="K279" s="11" t="s">
        <v>748</v>
      </c>
      <c r="L279" s="11">
        <v>112</v>
      </c>
      <c r="M279" s="11">
        <v>3</v>
      </c>
      <c r="N279" s="11">
        <v>0</v>
      </c>
      <c r="O279" s="53">
        <v>0</v>
      </c>
      <c r="P279" s="166">
        <v>0.25</v>
      </c>
      <c r="Q279" s="64"/>
      <c r="R279" s="56"/>
      <c r="S279" s="21"/>
      <c r="T279" s="22"/>
      <c r="U279" s="22"/>
      <c r="V279" s="22"/>
      <c r="W279" s="82"/>
      <c r="X279" s="89"/>
      <c r="Y279" s="45">
        <v>9467</v>
      </c>
      <c r="Z279" s="11" t="s">
        <v>748</v>
      </c>
      <c r="AA279" s="151">
        <v>112</v>
      </c>
      <c r="AB279" s="151">
        <v>3</v>
      </c>
      <c r="AC279" s="151">
        <v>0</v>
      </c>
      <c r="AD279" s="132"/>
      <c r="AE279" s="132"/>
      <c r="AF279" s="132"/>
      <c r="AG279" s="170">
        <v>0.25</v>
      </c>
      <c r="AI279" s="117"/>
      <c r="AJ279" s="1"/>
      <c r="AK279" s="117"/>
      <c r="AL279" s="7"/>
    </row>
    <row r="280" spans="1:38" ht="60.75" customHeight="1">
      <c r="A280" s="188" t="s">
        <v>89</v>
      </c>
      <c r="B280" s="189" t="s">
        <v>858</v>
      </c>
      <c r="C280" s="190">
        <v>2768</v>
      </c>
      <c r="D280" s="126"/>
      <c r="E280" s="78"/>
      <c r="F280" s="30" t="s">
        <v>750</v>
      </c>
      <c r="G280" s="93"/>
      <c r="H280" s="94"/>
      <c r="I280" s="76"/>
      <c r="J280" s="45"/>
      <c r="K280" s="11" t="s">
        <v>89</v>
      </c>
      <c r="L280" s="53">
        <v>138.5</v>
      </c>
      <c r="M280" s="53">
        <v>3.0499999999999994</v>
      </c>
      <c r="N280" s="53">
        <v>0</v>
      </c>
      <c r="O280" s="53">
        <v>0</v>
      </c>
      <c r="P280" s="166">
        <v>1</v>
      </c>
      <c r="Q280" s="64"/>
      <c r="R280" s="56"/>
      <c r="S280" s="21" t="s">
        <v>89</v>
      </c>
      <c r="T280" s="22"/>
      <c r="U280" s="22"/>
      <c r="V280" s="22"/>
      <c r="W280" s="82"/>
      <c r="X280" s="89"/>
      <c r="Y280" s="84" t="s">
        <v>97</v>
      </c>
      <c r="Z280" s="17" t="s">
        <v>89</v>
      </c>
      <c r="AA280" s="152">
        <v>138.5</v>
      </c>
      <c r="AB280" s="152">
        <v>3.0499999999999994</v>
      </c>
      <c r="AC280" s="152">
        <v>0</v>
      </c>
      <c r="AD280" s="132"/>
      <c r="AE280" s="132"/>
      <c r="AF280" s="132"/>
      <c r="AG280" s="170">
        <v>1</v>
      </c>
      <c r="AI280" s="7" t="s">
        <v>1037</v>
      </c>
      <c r="AJ280" s="6" t="s">
        <v>927</v>
      </c>
      <c r="AK280" s="117"/>
      <c r="AL280" s="7"/>
    </row>
    <row r="281" spans="1:38" ht="45" customHeight="1">
      <c r="A281" s="188"/>
      <c r="B281" s="189"/>
      <c r="C281" s="190"/>
      <c r="D281" s="126"/>
      <c r="E281" s="78"/>
      <c r="F281" s="30"/>
      <c r="G281" s="93"/>
      <c r="H281" s="94"/>
      <c r="I281" s="76"/>
      <c r="J281" s="45">
        <v>20585</v>
      </c>
      <c r="K281" s="11" t="s">
        <v>751</v>
      </c>
      <c r="L281" s="11">
        <v>135</v>
      </c>
      <c r="M281" s="11">
        <v>3</v>
      </c>
      <c r="N281" s="11">
        <v>0</v>
      </c>
      <c r="O281" s="53">
        <v>0</v>
      </c>
      <c r="P281" s="166">
        <v>0.5</v>
      </c>
      <c r="Q281" s="64"/>
      <c r="R281" s="56"/>
      <c r="S281" s="21"/>
      <c r="T281" s="22"/>
      <c r="U281" s="22"/>
      <c r="V281" s="22"/>
      <c r="W281" s="82"/>
      <c r="X281" s="89"/>
      <c r="Y281" s="45">
        <v>20585</v>
      </c>
      <c r="Z281" s="11" t="s">
        <v>751</v>
      </c>
      <c r="AA281" s="151">
        <v>135</v>
      </c>
      <c r="AB281" s="151">
        <v>3</v>
      </c>
      <c r="AC281" s="151">
        <v>0</v>
      </c>
      <c r="AD281" s="132"/>
      <c r="AE281" s="132"/>
      <c r="AF281" s="132"/>
      <c r="AG281" s="170">
        <v>0.5</v>
      </c>
      <c r="AI281" s="117"/>
      <c r="AJ281" s="1"/>
      <c r="AK281" s="117"/>
      <c r="AL281" s="7"/>
    </row>
    <row r="282" spans="1:38" ht="45" customHeight="1">
      <c r="A282" s="188"/>
      <c r="B282" s="189"/>
      <c r="C282" s="190"/>
      <c r="D282" s="126"/>
      <c r="E282" s="78"/>
      <c r="F282" s="30"/>
      <c r="G282" s="93"/>
      <c r="H282" s="94"/>
      <c r="I282" s="76"/>
      <c r="J282" s="45">
        <v>20580</v>
      </c>
      <c r="K282" s="11" t="s">
        <v>752</v>
      </c>
      <c r="L282" s="11">
        <v>142</v>
      </c>
      <c r="M282" s="11">
        <v>3.1</v>
      </c>
      <c r="N282" s="11">
        <v>0</v>
      </c>
      <c r="O282" s="53">
        <v>0</v>
      </c>
      <c r="P282" s="166">
        <v>0.5</v>
      </c>
      <c r="Q282" s="64"/>
      <c r="R282" s="56"/>
      <c r="S282" s="21"/>
      <c r="T282" s="22"/>
      <c r="U282" s="22"/>
      <c r="V282" s="22"/>
      <c r="W282" s="82"/>
      <c r="X282" s="89"/>
      <c r="Y282" s="45">
        <v>20580</v>
      </c>
      <c r="Z282" s="11" t="s">
        <v>752</v>
      </c>
      <c r="AA282" s="151">
        <v>142</v>
      </c>
      <c r="AB282" s="151">
        <v>3.1</v>
      </c>
      <c r="AC282" s="151">
        <v>0</v>
      </c>
      <c r="AD282" s="132"/>
      <c r="AE282" s="132"/>
      <c r="AF282" s="132"/>
      <c r="AG282" s="170">
        <v>0.5</v>
      </c>
      <c r="AI282" s="117"/>
      <c r="AJ282" s="1"/>
      <c r="AK282" s="117"/>
      <c r="AL282" s="7"/>
    </row>
    <row r="283" spans="1:38" ht="50.25" customHeight="1">
      <c r="A283" s="188" t="s">
        <v>90</v>
      </c>
      <c r="B283" s="189" t="s">
        <v>859</v>
      </c>
      <c r="C283" s="190">
        <v>2769</v>
      </c>
      <c r="D283" s="126"/>
      <c r="E283" s="78"/>
      <c r="F283" s="30" t="s">
        <v>753</v>
      </c>
      <c r="G283" s="93"/>
      <c r="H283" s="94"/>
      <c r="I283" s="76"/>
      <c r="J283" s="71"/>
      <c r="K283" s="15" t="s">
        <v>754</v>
      </c>
      <c r="L283" s="13">
        <v>108.66666666666669</v>
      </c>
      <c r="M283" s="13">
        <v>0.8433333333333334</v>
      </c>
      <c r="N283" s="13">
        <v>0</v>
      </c>
      <c r="O283" s="13">
        <v>0</v>
      </c>
      <c r="P283" s="166">
        <v>1</v>
      </c>
      <c r="Q283" s="64"/>
      <c r="R283" s="56"/>
      <c r="S283" s="21" t="s">
        <v>283</v>
      </c>
      <c r="T283" s="22">
        <v>269</v>
      </c>
      <c r="U283" s="22">
        <v>4.1</v>
      </c>
      <c r="V283" s="22">
        <v>0</v>
      </c>
      <c r="W283" s="82">
        <v>0</v>
      </c>
      <c r="X283" s="89"/>
      <c r="Y283" s="85" t="s">
        <v>97</v>
      </c>
      <c r="Z283" s="19" t="s">
        <v>754</v>
      </c>
      <c r="AA283" s="146">
        <v>108.66666666666669</v>
      </c>
      <c r="AB283" s="146">
        <v>0.8433333333333334</v>
      </c>
      <c r="AC283" s="146">
        <v>0</v>
      </c>
      <c r="AD283" s="132"/>
      <c r="AE283" s="132"/>
      <c r="AF283" s="132">
        <v>1</v>
      </c>
      <c r="AG283" s="170">
        <v>1</v>
      </c>
      <c r="AI283" s="117" t="s">
        <v>1038</v>
      </c>
      <c r="AJ283" s="6" t="s">
        <v>927</v>
      </c>
      <c r="AK283" s="117"/>
      <c r="AL283" s="7"/>
    </row>
    <row r="284" spans="1:38" ht="45" customHeight="1">
      <c r="A284" s="188"/>
      <c r="B284" s="189"/>
      <c r="C284" s="190"/>
      <c r="D284" s="126"/>
      <c r="E284" s="78"/>
      <c r="F284" s="30"/>
      <c r="G284" s="93"/>
      <c r="H284" s="94"/>
      <c r="I284" s="76"/>
      <c r="J284" s="52">
        <v>28895</v>
      </c>
      <c r="K284" s="49" t="s">
        <v>755</v>
      </c>
      <c r="L284" s="49">
        <v>92</v>
      </c>
      <c r="M284" s="49">
        <v>1.27</v>
      </c>
      <c r="N284" s="49">
        <v>0</v>
      </c>
      <c r="O284" s="13">
        <v>0</v>
      </c>
      <c r="P284" s="161">
        <f>1/3</f>
        <v>0.3333333333333333</v>
      </c>
      <c r="Q284" s="64"/>
      <c r="R284" s="56"/>
      <c r="S284" s="21"/>
      <c r="T284" s="22"/>
      <c r="U284" s="22"/>
      <c r="V284" s="22"/>
      <c r="W284" s="82"/>
      <c r="X284" s="89"/>
      <c r="Y284" s="52">
        <v>28895</v>
      </c>
      <c r="Z284" s="49" t="s">
        <v>755</v>
      </c>
      <c r="AA284" s="139">
        <v>92</v>
      </c>
      <c r="AB284" s="139">
        <v>1.27</v>
      </c>
      <c r="AC284" s="139">
        <v>0</v>
      </c>
      <c r="AD284" s="132"/>
      <c r="AE284" s="132"/>
      <c r="AF284" s="132"/>
      <c r="AG284" s="170">
        <v>0.333333333</v>
      </c>
      <c r="AI284" s="117"/>
      <c r="AJ284" s="1"/>
      <c r="AK284" s="117"/>
      <c r="AL284" s="7"/>
    </row>
    <row r="285" spans="1:38" ht="45" customHeight="1">
      <c r="A285" s="188"/>
      <c r="B285" s="189"/>
      <c r="C285" s="190"/>
      <c r="D285" s="126"/>
      <c r="E285" s="78"/>
      <c r="F285" s="30"/>
      <c r="G285" s="93"/>
      <c r="H285" s="94"/>
      <c r="I285" s="76"/>
      <c r="J285" s="52">
        <v>9148</v>
      </c>
      <c r="K285" s="49" t="s">
        <v>756</v>
      </c>
      <c r="L285" s="49">
        <v>117</v>
      </c>
      <c r="M285" s="49">
        <v>0.63</v>
      </c>
      <c r="N285" s="49">
        <v>0</v>
      </c>
      <c r="O285" s="13">
        <v>0</v>
      </c>
      <c r="P285" s="161">
        <f>1/3</f>
        <v>0.3333333333333333</v>
      </c>
      <c r="Q285" s="64"/>
      <c r="R285" s="56"/>
      <c r="S285" s="21"/>
      <c r="T285" s="22"/>
      <c r="U285" s="22"/>
      <c r="V285" s="22"/>
      <c r="W285" s="82"/>
      <c r="X285" s="89"/>
      <c r="Y285" s="52">
        <v>9148</v>
      </c>
      <c r="Z285" s="49" t="s">
        <v>756</v>
      </c>
      <c r="AA285" s="139">
        <v>117</v>
      </c>
      <c r="AB285" s="139">
        <v>0.63</v>
      </c>
      <c r="AC285" s="139">
        <v>0</v>
      </c>
      <c r="AD285" s="132"/>
      <c r="AE285" s="132"/>
      <c r="AF285" s="132"/>
      <c r="AG285" s="170">
        <v>0.333333333</v>
      </c>
      <c r="AI285" s="117"/>
      <c r="AJ285" s="1"/>
      <c r="AK285" s="117"/>
      <c r="AL285" s="7"/>
    </row>
    <row r="286" spans="1:38" ht="45" customHeight="1">
      <c r="A286" s="188"/>
      <c r="B286" s="189"/>
      <c r="C286" s="190"/>
      <c r="D286" s="126"/>
      <c r="E286" s="78"/>
      <c r="F286" s="30"/>
      <c r="G286" s="93"/>
      <c r="H286" s="94"/>
      <c r="I286" s="76"/>
      <c r="J286" s="52">
        <v>10010</v>
      </c>
      <c r="K286" s="49" t="s">
        <v>757</v>
      </c>
      <c r="L286" s="49">
        <v>117</v>
      </c>
      <c r="M286" s="49">
        <v>0.63</v>
      </c>
      <c r="N286" s="49">
        <v>0</v>
      </c>
      <c r="O286" s="13">
        <v>0</v>
      </c>
      <c r="P286" s="161">
        <f>1/3</f>
        <v>0.3333333333333333</v>
      </c>
      <c r="Q286" s="64"/>
      <c r="R286" s="56"/>
      <c r="S286" s="21"/>
      <c r="T286" s="22"/>
      <c r="U286" s="22"/>
      <c r="V286" s="22"/>
      <c r="W286" s="82"/>
      <c r="X286" s="89"/>
      <c r="Y286" s="52">
        <v>10010</v>
      </c>
      <c r="Z286" s="49" t="s">
        <v>757</v>
      </c>
      <c r="AA286" s="139">
        <v>117</v>
      </c>
      <c r="AB286" s="139">
        <v>0.63</v>
      </c>
      <c r="AC286" s="139">
        <v>0</v>
      </c>
      <c r="AD286" s="132"/>
      <c r="AE286" s="132"/>
      <c r="AF286" s="132"/>
      <c r="AG286" s="170">
        <v>0.333333333</v>
      </c>
      <c r="AI286" s="117"/>
      <c r="AJ286" s="1"/>
      <c r="AK286" s="117"/>
      <c r="AL286" s="7"/>
    </row>
    <row r="287" spans="1:38" ht="45" customHeight="1">
      <c r="A287" s="188" t="s">
        <v>91</v>
      </c>
      <c r="B287" s="189" t="s">
        <v>860</v>
      </c>
      <c r="C287" s="190">
        <v>2775</v>
      </c>
      <c r="D287" s="126"/>
      <c r="E287" s="78"/>
      <c r="F287" s="30" t="s">
        <v>758</v>
      </c>
      <c r="G287" s="93">
        <f>AVERAGE(G288:G293)</f>
        <v>37.333333333333336</v>
      </c>
      <c r="H287" s="94">
        <f>AVERAGE(H288:H293)</f>
        <v>0.8983333333333333</v>
      </c>
      <c r="I287" s="76"/>
      <c r="J287" s="73">
        <v>21621</v>
      </c>
      <c r="K287" s="49" t="s">
        <v>759</v>
      </c>
      <c r="L287" s="60">
        <v>43</v>
      </c>
      <c r="M287" s="61">
        <v>1.2299999999999998</v>
      </c>
      <c r="N287" s="61">
        <v>97</v>
      </c>
      <c r="O287" s="62">
        <v>7.814486326681451</v>
      </c>
      <c r="P287" s="161">
        <v>1</v>
      </c>
      <c r="Q287" s="64"/>
      <c r="R287" s="56"/>
      <c r="S287" s="21" t="s">
        <v>328</v>
      </c>
      <c r="T287" s="22">
        <v>39</v>
      </c>
      <c r="U287" s="22">
        <v>1.15</v>
      </c>
      <c r="V287" s="22">
        <v>97</v>
      </c>
      <c r="W287" s="82">
        <f>(V287/660)/(U287/65.4)</f>
        <v>8.358102766798421</v>
      </c>
      <c r="X287" s="89"/>
      <c r="Y287" s="50" t="s">
        <v>431</v>
      </c>
      <c r="Z287" s="19" t="s">
        <v>758</v>
      </c>
      <c r="AA287" s="141">
        <v>37.3</v>
      </c>
      <c r="AB287" s="141">
        <v>0.9</v>
      </c>
      <c r="AC287" s="154">
        <v>97</v>
      </c>
      <c r="AD287" s="138"/>
      <c r="AE287" s="138"/>
      <c r="AF287" s="132">
        <f>(AC287/660)/(AB287/65.4)</f>
        <v>10.67979797979798</v>
      </c>
      <c r="AG287" s="170">
        <v>1</v>
      </c>
      <c r="AI287" s="117" t="s">
        <v>992</v>
      </c>
      <c r="AJ287" s="1" t="s">
        <v>934</v>
      </c>
      <c r="AK287" s="117"/>
      <c r="AL287" s="7"/>
    </row>
    <row r="288" spans="1:38" ht="45" customHeight="1">
      <c r="A288" s="188"/>
      <c r="B288" s="189"/>
      <c r="C288" s="190"/>
      <c r="D288" s="126"/>
      <c r="E288" s="80" t="s">
        <v>417</v>
      </c>
      <c r="F288" s="30" t="s">
        <v>418</v>
      </c>
      <c r="G288" s="91">
        <v>26</v>
      </c>
      <c r="H288" s="92">
        <v>0.58</v>
      </c>
      <c r="I288" s="76"/>
      <c r="J288" s="65"/>
      <c r="K288" s="46"/>
      <c r="L288" s="12"/>
      <c r="M288" s="13"/>
      <c r="N288" s="13"/>
      <c r="O288" s="14"/>
      <c r="P288" s="161"/>
      <c r="Q288" s="64"/>
      <c r="R288" s="56"/>
      <c r="S288" s="21"/>
      <c r="T288" s="22"/>
      <c r="U288" s="22"/>
      <c r="V288" s="22"/>
      <c r="W288" s="82"/>
      <c r="X288" s="89"/>
      <c r="Y288" s="80" t="s">
        <v>421</v>
      </c>
      <c r="Z288" s="30" t="s">
        <v>422</v>
      </c>
      <c r="AA288" s="91">
        <v>43</v>
      </c>
      <c r="AB288" s="91">
        <v>1.23</v>
      </c>
      <c r="AC288" s="149"/>
      <c r="AD288" s="138"/>
      <c r="AE288" s="138"/>
      <c r="AF288" s="138"/>
      <c r="AG288" s="170">
        <f aca="true" t="shared" si="13" ref="AG288:AG293">1/6</f>
        <v>0.16666666666666666</v>
      </c>
      <c r="AI288" s="115"/>
      <c r="AJ288" s="1"/>
      <c r="AK288" s="117"/>
      <c r="AL288" s="7"/>
    </row>
    <row r="289" spans="1:38" ht="45" customHeight="1">
      <c r="A289" s="188"/>
      <c r="B289" s="189"/>
      <c r="C289" s="190"/>
      <c r="D289" s="126"/>
      <c r="E289" s="80" t="s">
        <v>419</v>
      </c>
      <c r="F289" s="30" t="s">
        <v>420</v>
      </c>
      <c r="G289" s="91">
        <v>49</v>
      </c>
      <c r="H289" s="92">
        <v>1.95</v>
      </c>
      <c r="I289" s="76"/>
      <c r="J289" s="65"/>
      <c r="K289" s="46"/>
      <c r="L289" s="12"/>
      <c r="M289" s="13"/>
      <c r="N289" s="13"/>
      <c r="O289" s="14"/>
      <c r="P289" s="161"/>
      <c r="Q289" s="64"/>
      <c r="R289" s="56"/>
      <c r="S289" s="21"/>
      <c r="T289" s="22"/>
      <c r="U289" s="22"/>
      <c r="V289" s="22"/>
      <c r="W289" s="82"/>
      <c r="X289" s="89"/>
      <c r="Y289" s="80" t="s">
        <v>423</v>
      </c>
      <c r="Z289" s="30" t="s">
        <v>424</v>
      </c>
      <c r="AA289" s="91">
        <v>35</v>
      </c>
      <c r="AB289" s="91">
        <v>1.05</v>
      </c>
      <c r="AC289" s="149"/>
      <c r="AD289" s="138"/>
      <c r="AE289" s="138"/>
      <c r="AF289" s="138"/>
      <c r="AG289" s="170">
        <f t="shared" si="13"/>
        <v>0.16666666666666666</v>
      </c>
      <c r="AI289" s="115"/>
      <c r="AJ289" s="1"/>
      <c r="AK289" s="117"/>
      <c r="AL289" s="7"/>
    </row>
    <row r="290" spans="1:38" ht="45" customHeight="1">
      <c r="A290" s="188"/>
      <c r="B290" s="189"/>
      <c r="C290" s="190"/>
      <c r="D290" s="126"/>
      <c r="E290" s="80" t="s">
        <v>421</v>
      </c>
      <c r="F290" s="30" t="s">
        <v>422</v>
      </c>
      <c r="G290" s="91">
        <v>43</v>
      </c>
      <c r="H290" s="92">
        <v>1.23</v>
      </c>
      <c r="I290" s="76"/>
      <c r="J290" s="65"/>
      <c r="K290" s="46"/>
      <c r="L290" s="12"/>
      <c r="M290" s="13"/>
      <c r="N290" s="13"/>
      <c r="O290" s="14"/>
      <c r="P290" s="161"/>
      <c r="Q290" s="64"/>
      <c r="R290" s="56"/>
      <c r="S290" s="21"/>
      <c r="T290" s="22"/>
      <c r="U290" s="22"/>
      <c r="V290" s="22"/>
      <c r="W290" s="82"/>
      <c r="X290" s="89"/>
      <c r="Y290" s="80" t="s">
        <v>425</v>
      </c>
      <c r="Z290" s="30" t="s">
        <v>426</v>
      </c>
      <c r="AA290" s="91">
        <v>26</v>
      </c>
      <c r="AB290" s="91">
        <v>0.2</v>
      </c>
      <c r="AC290" s="149"/>
      <c r="AD290" s="138"/>
      <c r="AE290" s="138"/>
      <c r="AF290" s="138"/>
      <c r="AG290" s="170">
        <f t="shared" si="13"/>
        <v>0.16666666666666666</v>
      </c>
      <c r="AI290" s="115"/>
      <c r="AJ290" s="1"/>
      <c r="AK290" s="117"/>
      <c r="AL290" s="7"/>
    </row>
    <row r="291" spans="1:38" ht="45" customHeight="1">
      <c r="A291" s="188"/>
      <c r="B291" s="189"/>
      <c r="C291" s="190"/>
      <c r="D291" s="126"/>
      <c r="E291" s="80" t="s">
        <v>423</v>
      </c>
      <c r="F291" s="30" t="s">
        <v>424</v>
      </c>
      <c r="G291" s="91">
        <v>35</v>
      </c>
      <c r="H291" s="92">
        <v>1.05</v>
      </c>
      <c r="I291" s="76"/>
      <c r="J291" s="65"/>
      <c r="K291" s="46"/>
      <c r="L291" s="12"/>
      <c r="M291" s="13"/>
      <c r="N291" s="13"/>
      <c r="O291" s="14"/>
      <c r="P291" s="161"/>
      <c r="Q291" s="64"/>
      <c r="R291" s="56"/>
      <c r="S291" s="21"/>
      <c r="T291" s="22"/>
      <c r="U291" s="22"/>
      <c r="V291" s="22"/>
      <c r="W291" s="82"/>
      <c r="X291" s="89"/>
      <c r="Y291" s="80" t="s">
        <v>427</v>
      </c>
      <c r="Z291" s="30" t="s">
        <v>428</v>
      </c>
      <c r="AA291" s="91">
        <v>45</v>
      </c>
      <c r="AB291" s="91">
        <v>0.38</v>
      </c>
      <c r="AC291" s="149"/>
      <c r="AD291" s="138"/>
      <c r="AE291" s="138"/>
      <c r="AF291" s="138"/>
      <c r="AG291" s="170">
        <f t="shared" si="13"/>
        <v>0.16666666666666666</v>
      </c>
      <c r="AI291" s="115"/>
      <c r="AJ291" s="1"/>
      <c r="AK291" s="117"/>
      <c r="AL291" s="7"/>
    </row>
    <row r="292" spans="1:38" ht="45" customHeight="1">
      <c r="A292" s="188"/>
      <c r="B292" s="189"/>
      <c r="C292" s="190"/>
      <c r="D292" s="126"/>
      <c r="E292" s="80" t="s">
        <v>425</v>
      </c>
      <c r="F292" s="30" t="s">
        <v>426</v>
      </c>
      <c r="G292" s="91">
        <v>26</v>
      </c>
      <c r="H292" s="92">
        <v>0.2</v>
      </c>
      <c r="I292" s="76"/>
      <c r="J292" s="65"/>
      <c r="K292" s="46"/>
      <c r="L292" s="12"/>
      <c r="M292" s="13"/>
      <c r="N292" s="13"/>
      <c r="O292" s="14"/>
      <c r="P292" s="161"/>
      <c r="Q292" s="64"/>
      <c r="R292" s="56"/>
      <c r="S292" s="21"/>
      <c r="T292" s="22"/>
      <c r="U292" s="22"/>
      <c r="V292" s="22"/>
      <c r="W292" s="82"/>
      <c r="X292" s="89"/>
      <c r="Y292" s="80" t="s">
        <v>417</v>
      </c>
      <c r="Z292" s="30" t="s">
        <v>418</v>
      </c>
      <c r="AA292" s="91">
        <v>26</v>
      </c>
      <c r="AB292" s="91">
        <v>0.58</v>
      </c>
      <c r="AC292" s="149"/>
      <c r="AD292" s="138"/>
      <c r="AE292" s="138"/>
      <c r="AF292" s="138"/>
      <c r="AG292" s="170">
        <f t="shared" si="13"/>
        <v>0.16666666666666666</v>
      </c>
      <c r="AI292" s="115"/>
      <c r="AJ292" s="1"/>
      <c r="AK292" s="117"/>
      <c r="AL292" s="7"/>
    </row>
    <row r="293" spans="1:38" ht="45" customHeight="1">
      <c r="A293" s="188"/>
      <c r="B293" s="189"/>
      <c r="C293" s="190"/>
      <c r="D293" s="126"/>
      <c r="E293" s="80" t="s">
        <v>427</v>
      </c>
      <c r="F293" s="30" t="s">
        <v>428</v>
      </c>
      <c r="G293" s="91">
        <v>45</v>
      </c>
      <c r="H293" s="92">
        <v>0.38</v>
      </c>
      <c r="I293" s="76"/>
      <c r="J293" s="65"/>
      <c r="K293" s="47"/>
      <c r="L293" s="25"/>
      <c r="M293" s="26"/>
      <c r="N293" s="26"/>
      <c r="O293" s="27"/>
      <c r="P293" s="161"/>
      <c r="Q293" s="64"/>
      <c r="R293" s="56"/>
      <c r="S293" s="21"/>
      <c r="T293" s="22"/>
      <c r="U293" s="22"/>
      <c r="V293" s="22"/>
      <c r="W293" s="82"/>
      <c r="X293" s="89"/>
      <c r="Y293" s="80" t="s">
        <v>419</v>
      </c>
      <c r="Z293" s="30" t="s">
        <v>420</v>
      </c>
      <c r="AA293" s="91">
        <v>49</v>
      </c>
      <c r="AB293" s="91">
        <v>1.95</v>
      </c>
      <c r="AC293" s="155"/>
      <c r="AD293" s="156"/>
      <c r="AE293" s="156"/>
      <c r="AF293" s="156"/>
      <c r="AG293" s="170">
        <f t="shared" si="13"/>
        <v>0.16666666666666666</v>
      </c>
      <c r="AI293" s="115"/>
      <c r="AJ293" s="1"/>
      <c r="AK293" s="117"/>
      <c r="AL293" s="7"/>
    </row>
    <row r="294" spans="1:38" ht="45" customHeight="1">
      <c r="A294" s="188" t="s">
        <v>92</v>
      </c>
      <c r="B294" s="189" t="s">
        <v>861</v>
      </c>
      <c r="C294" s="190">
        <v>2781</v>
      </c>
      <c r="D294" s="126"/>
      <c r="E294" s="79" t="s">
        <v>217</v>
      </c>
      <c r="F294" s="32" t="s">
        <v>218</v>
      </c>
      <c r="G294" s="95">
        <v>902</v>
      </c>
      <c r="H294" s="96">
        <v>0</v>
      </c>
      <c r="I294" s="76"/>
      <c r="J294" s="45"/>
      <c r="K294" s="15" t="s">
        <v>760</v>
      </c>
      <c r="L294" s="53">
        <v>902</v>
      </c>
      <c r="M294" s="53">
        <v>0</v>
      </c>
      <c r="N294" s="53">
        <v>0</v>
      </c>
      <c r="O294" s="53"/>
      <c r="P294" s="166">
        <v>1</v>
      </c>
      <c r="Q294" s="64"/>
      <c r="R294" s="56" t="s">
        <v>936</v>
      </c>
      <c r="S294" s="21" t="s">
        <v>280</v>
      </c>
      <c r="T294" s="9">
        <v>902</v>
      </c>
      <c r="U294" s="9">
        <v>0</v>
      </c>
      <c r="V294" s="22">
        <v>0</v>
      </c>
      <c r="W294" s="82"/>
      <c r="X294" s="89"/>
      <c r="Y294" s="87" t="s">
        <v>429</v>
      </c>
      <c r="Z294" s="41" t="s">
        <v>218</v>
      </c>
      <c r="AA294" s="43">
        <v>902</v>
      </c>
      <c r="AB294" s="43">
        <v>0</v>
      </c>
      <c r="AC294" s="149">
        <v>0</v>
      </c>
      <c r="AD294" s="138"/>
      <c r="AE294" s="138"/>
      <c r="AF294" s="138"/>
      <c r="AG294" s="170">
        <v>1</v>
      </c>
      <c r="AI294" s="115" t="s">
        <v>1010</v>
      </c>
      <c r="AJ294" s="6" t="s">
        <v>927</v>
      </c>
      <c r="AK294" s="117"/>
      <c r="AL294" s="7"/>
    </row>
    <row r="295" spans="1:38" ht="45" customHeight="1">
      <c r="A295" s="188"/>
      <c r="B295" s="189"/>
      <c r="C295" s="190"/>
      <c r="D295" s="126"/>
      <c r="E295" s="79"/>
      <c r="F295" s="32"/>
      <c r="G295" s="95"/>
      <c r="H295" s="96"/>
      <c r="I295" s="76"/>
      <c r="J295" s="45">
        <v>18423</v>
      </c>
      <c r="K295" s="11" t="s">
        <v>761</v>
      </c>
      <c r="L295" s="53">
        <v>902</v>
      </c>
      <c r="M295" s="53">
        <v>0</v>
      </c>
      <c r="N295" s="53">
        <v>0</v>
      </c>
      <c r="O295" s="53"/>
      <c r="P295" s="166">
        <v>0.5</v>
      </c>
      <c r="Q295" s="64"/>
      <c r="R295" s="56"/>
      <c r="S295" s="21"/>
      <c r="T295" s="22"/>
      <c r="U295" s="22"/>
      <c r="V295" s="22"/>
      <c r="W295" s="82"/>
      <c r="X295" s="89"/>
      <c r="Y295" s="87"/>
      <c r="Z295" s="20"/>
      <c r="AA295" s="157"/>
      <c r="AB295" s="157"/>
      <c r="AC295" s="149"/>
      <c r="AD295" s="138"/>
      <c r="AE295" s="138"/>
      <c r="AF295" s="138"/>
      <c r="AG295" s="170"/>
      <c r="AI295" s="115"/>
      <c r="AJ295" s="1"/>
      <c r="AK295" s="117"/>
      <c r="AL295" s="7"/>
    </row>
    <row r="296" spans="1:38" ht="45" customHeight="1">
      <c r="A296" s="188"/>
      <c r="B296" s="189"/>
      <c r="C296" s="190"/>
      <c r="D296" s="126"/>
      <c r="E296" s="79"/>
      <c r="F296" s="32"/>
      <c r="G296" s="95"/>
      <c r="H296" s="96"/>
      <c r="I296" s="76"/>
      <c r="J296" s="45">
        <v>18424</v>
      </c>
      <c r="K296" s="11" t="s">
        <v>762</v>
      </c>
      <c r="L296" s="53">
        <v>902</v>
      </c>
      <c r="M296" s="53">
        <v>0</v>
      </c>
      <c r="N296" s="53">
        <v>0</v>
      </c>
      <c r="O296" s="53"/>
      <c r="P296" s="166">
        <v>0.5</v>
      </c>
      <c r="Q296" s="64"/>
      <c r="R296" s="56"/>
      <c r="S296" s="21"/>
      <c r="T296" s="22"/>
      <c r="U296" s="22"/>
      <c r="V296" s="22"/>
      <c r="W296" s="82"/>
      <c r="X296" s="89"/>
      <c r="Y296" s="87"/>
      <c r="Z296" s="20"/>
      <c r="AA296" s="157"/>
      <c r="AB296" s="157"/>
      <c r="AC296" s="149"/>
      <c r="AD296" s="138"/>
      <c r="AE296" s="138"/>
      <c r="AF296" s="138"/>
      <c r="AG296" s="170"/>
      <c r="AI296" s="115"/>
      <c r="AJ296" s="1"/>
      <c r="AK296" s="117"/>
      <c r="AL296" s="7"/>
    </row>
    <row r="297" spans="1:38" ht="45" customHeight="1">
      <c r="A297" s="102" t="s">
        <v>93</v>
      </c>
      <c r="B297" s="106" t="s">
        <v>862</v>
      </c>
      <c r="C297" s="103">
        <v>2782</v>
      </c>
      <c r="D297" s="126"/>
      <c r="E297" s="79" t="s">
        <v>215</v>
      </c>
      <c r="F297" s="32" t="s">
        <v>216</v>
      </c>
      <c r="G297" s="95">
        <v>902</v>
      </c>
      <c r="H297" s="96">
        <v>0</v>
      </c>
      <c r="I297" s="64"/>
      <c r="J297" s="45">
        <v>12366</v>
      </c>
      <c r="K297" s="11" t="s">
        <v>763</v>
      </c>
      <c r="L297" s="53">
        <v>902</v>
      </c>
      <c r="M297" s="53">
        <v>0</v>
      </c>
      <c r="N297" s="53">
        <v>0</v>
      </c>
      <c r="O297" s="53"/>
      <c r="P297" s="166">
        <v>1</v>
      </c>
      <c r="Q297" s="64"/>
      <c r="R297" s="56" t="s">
        <v>935</v>
      </c>
      <c r="S297" s="21" t="s">
        <v>281</v>
      </c>
      <c r="T297" s="22">
        <v>900</v>
      </c>
      <c r="U297" s="22">
        <v>0</v>
      </c>
      <c r="V297" s="22">
        <v>0</v>
      </c>
      <c r="W297" s="82"/>
      <c r="X297" s="89"/>
      <c r="Y297" s="88" t="s">
        <v>430</v>
      </c>
      <c r="Z297" s="40" t="s">
        <v>216</v>
      </c>
      <c r="AA297" s="158">
        <v>902</v>
      </c>
      <c r="AB297" s="158">
        <v>0</v>
      </c>
      <c r="AC297" s="159">
        <v>0</v>
      </c>
      <c r="AD297" s="160"/>
      <c r="AE297" s="160"/>
      <c r="AF297" s="160"/>
      <c r="AG297" s="170">
        <v>1</v>
      </c>
      <c r="AI297" s="115" t="s">
        <v>1010</v>
      </c>
      <c r="AJ297" s="6" t="s">
        <v>927</v>
      </c>
      <c r="AK297" s="117"/>
      <c r="AL297" s="7"/>
    </row>
    <row r="298" spans="1:38" ht="127.5">
      <c r="A298" s="188" t="s">
        <v>94</v>
      </c>
      <c r="B298" s="189" t="s">
        <v>863</v>
      </c>
      <c r="C298" s="190">
        <v>2805</v>
      </c>
      <c r="D298" s="126"/>
      <c r="E298" s="79"/>
      <c r="F298" s="32" t="s">
        <v>767</v>
      </c>
      <c r="G298" s="95">
        <f>AVERAGE(G299:G301)</f>
        <v>361</v>
      </c>
      <c r="H298" s="96">
        <f>AVERAGE(H299:H301)</f>
        <v>1.1166666666666665</v>
      </c>
      <c r="I298" s="64"/>
      <c r="J298" s="52">
        <v>1903</v>
      </c>
      <c r="K298" s="11" t="s">
        <v>764</v>
      </c>
      <c r="L298" s="13">
        <v>368.954</v>
      </c>
      <c r="M298" s="13">
        <v>1.391</v>
      </c>
      <c r="N298" s="13">
        <v>144.744</v>
      </c>
      <c r="O298" s="13">
        <v>10.31115351937782</v>
      </c>
      <c r="P298" s="166">
        <v>1</v>
      </c>
      <c r="Q298" s="64"/>
      <c r="R298" s="56">
        <v>7200</v>
      </c>
      <c r="S298" s="21" t="s">
        <v>282</v>
      </c>
      <c r="T298" s="22">
        <v>130</v>
      </c>
      <c r="U298" s="22">
        <v>0.4</v>
      </c>
      <c r="V298" s="22">
        <v>126</v>
      </c>
      <c r="W298" s="82">
        <f>(V298/660)/(U298/65.4)</f>
        <v>31.213636363636365</v>
      </c>
      <c r="X298" s="89"/>
      <c r="Y298" s="83" t="s">
        <v>357</v>
      </c>
      <c r="Z298" s="17" t="s">
        <v>358</v>
      </c>
      <c r="AA298" s="133">
        <v>361</v>
      </c>
      <c r="AB298" s="133">
        <v>1.116666667</v>
      </c>
      <c r="AC298" s="134">
        <v>226</v>
      </c>
      <c r="AD298" s="134">
        <v>258</v>
      </c>
      <c r="AE298" s="132"/>
      <c r="AF298" s="132">
        <f>(AC298/660)/(AB298/65.4)</f>
        <v>20.054816818979567</v>
      </c>
      <c r="AG298" s="171">
        <v>1</v>
      </c>
      <c r="AI298" s="123" t="s">
        <v>1039</v>
      </c>
      <c r="AJ298" s="7" t="s">
        <v>937</v>
      </c>
      <c r="AK298" s="7" t="s">
        <v>962</v>
      </c>
      <c r="AL298" s="7" t="s">
        <v>963</v>
      </c>
    </row>
    <row r="299" spans="1:38" ht="25.5">
      <c r="A299" s="188"/>
      <c r="B299" s="189"/>
      <c r="C299" s="190"/>
      <c r="D299" s="126"/>
      <c r="E299" s="79" t="s">
        <v>213</v>
      </c>
      <c r="F299" s="32" t="s">
        <v>214</v>
      </c>
      <c r="G299" s="95">
        <v>358</v>
      </c>
      <c r="H299" s="96">
        <v>1.1</v>
      </c>
      <c r="I299" s="64"/>
      <c r="J299" s="74"/>
      <c r="K299" s="63"/>
      <c r="L299" s="61"/>
      <c r="M299" s="61"/>
      <c r="N299" s="61"/>
      <c r="O299" s="61"/>
      <c r="P299" s="166"/>
      <c r="Q299" s="64"/>
      <c r="R299" s="56"/>
      <c r="S299" s="21"/>
      <c r="T299" s="22"/>
      <c r="U299" s="22"/>
      <c r="V299" s="22"/>
      <c r="W299" s="22"/>
      <c r="X299" s="89"/>
      <c r="Y299" s="79" t="s">
        <v>213</v>
      </c>
      <c r="Z299" s="32" t="s">
        <v>214</v>
      </c>
      <c r="AA299" s="95">
        <v>358</v>
      </c>
      <c r="AB299" s="95">
        <v>1.1</v>
      </c>
      <c r="AC299" s="132"/>
      <c r="AD299" s="134"/>
      <c r="AE299" s="132"/>
      <c r="AF299" s="132"/>
      <c r="AG299" s="170">
        <f>1/3</f>
        <v>0.3333333333333333</v>
      </c>
      <c r="AI299" s="115"/>
      <c r="AJ299" s="7"/>
      <c r="AK299" s="7"/>
      <c r="AL299" s="7"/>
    </row>
    <row r="300" spans="1:38" ht="25.5">
      <c r="A300" s="188"/>
      <c r="B300" s="189"/>
      <c r="C300" s="190"/>
      <c r="D300" s="126"/>
      <c r="E300" s="79">
        <v>20450</v>
      </c>
      <c r="F300" s="32" t="s">
        <v>765</v>
      </c>
      <c r="G300" s="95">
        <v>360</v>
      </c>
      <c r="H300" s="96">
        <v>1.16</v>
      </c>
      <c r="I300" s="76"/>
      <c r="J300" s="75"/>
      <c r="K300" s="59"/>
      <c r="L300" s="61"/>
      <c r="M300" s="61"/>
      <c r="N300" s="61"/>
      <c r="O300" s="61"/>
      <c r="P300" s="161"/>
      <c r="Q300" s="64"/>
      <c r="R300" s="56"/>
      <c r="S300" s="21"/>
      <c r="T300" s="22"/>
      <c r="U300" s="22"/>
      <c r="V300" s="22"/>
      <c r="W300" s="82"/>
      <c r="X300" s="89"/>
      <c r="Y300" s="79">
        <v>20450</v>
      </c>
      <c r="Z300" s="32" t="s">
        <v>765</v>
      </c>
      <c r="AA300" s="95">
        <v>360</v>
      </c>
      <c r="AB300" s="95">
        <v>1.16</v>
      </c>
      <c r="AC300" s="132"/>
      <c r="AD300" s="132"/>
      <c r="AE300" s="132"/>
      <c r="AF300" s="132"/>
      <c r="AG300" s="170">
        <f>1/3</f>
        <v>0.3333333333333333</v>
      </c>
      <c r="AI300" s="115"/>
      <c r="AJ300" s="1"/>
      <c r="AK300" s="117"/>
      <c r="AL300" s="7"/>
    </row>
    <row r="301" spans="1:38" ht="25.5">
      <c r="A301" s="188"/>
      <c r="B301" s="189"/>
      <c r="C301" s="190"/>
      <c r="D301" s="126"/>
      <c r="E301" s="79">
        <v>20444</v>
      </c>
      <c r="F301" s="32" t="s">
        <v>766</v>
      </c>
      <c r="G301" s="95">
        <v>365</v>
      </c>
      <c r="H301" s="96">
        <v>1.09</v>
      </c>
      <c r="I301" s="64"/>
      <c r="J301" s="75"/>
      <c r="K301" s="59"/>
      <c r="L301" s="61"/>
      <c r="M301" s="61"/>
      <c r="N301" s="61"/>
      <c r="O301" s="61"/>
      <c r="P301" s="161"/>
      <c r="Q301" s="64"/>
      <c r="R301" s="56"/>
      <c r="S301" s="21"/>
      <c r="T301" s="22"/>
      <c r="U301" s="22"/>
      <c r="V301" s="22"/>
      <c r="W301" s="82"/>
      <c r="X301" s="89"/>
      <c r="Y301" s="79">
        <v>20444</v>
      </c>
      <c r="Z301" s="32" t="s">
        <v>766</v>
      </c>
      <c r="AA301" s="95">
        <v>365</v>
      </c>
      <c r="AB301" s="95">
        <v>1.09</v>
      </c>
      <c r="AC301" s="132"/>
      <c r="AD301" s="132"/>
      <c r="AE301" s="132"/>
      <c r="AF301" s="132"/>
      <c r="AG301" s="170">
        <f>1/3</f>
        <v>0.3333333333333333</v>
      </c>
      <c r="AI301" s="115"/>
      <c r="AJ301" s="1"/>
      <c r="AK301" s="117"/>
      <c r="AL301" s="7"/>
    </row>
    <row r="302" spans="1:38" ht="38.25">
      <c r="A302" s="188"/>
      <c r="B302" s="189"/>
      <c r="C302" s="190"/>
      <c r="D302" s="126"/>
      <c r="E302" s="79" t="s">
        <v>228</v>
      </c>
      <c r="F302" s="32" t="s">
        <v>465</v>
      </c>
      <c r="G302" s="95">
        <v>130</v>
      </c>
      <c r="H302" s="96">
        <v>0.49</v>
      </c>
      <c r="I302" s="81"/>
      <c r="J302" s="75"/>
      <c r="K302" s="59"/>
      <c r="L302" s="61"/>
      <c r="M302" s="61"/>
      <c r="N302" s="61"/>
      <c r="O302" s="61"/>
      <c r="P302" s="161"/>
      <c r="Q302" s="81"/>
      <c r="R302" s="56"/>
      <c r="S302" s="21"/>
      <c r="T302" s="22"/>
      <c r="U302" s="22"/>
      <c r="V302" s="22"/>
      <c r="W302" s="82"/>
      <c r="X302" s="90"/>
      <c r="Y302" s="83"/>
      <c r="Z302" s="16"/>
      <c r="AA302" s="132"/>
      <c r="AB302" s="132"/>
      <c r="AC302" s="132"/>
      <c r="AD302" s="132"/>
      <c r="AE302" s="132"/>
      <c r="AF302" s="132"/>
      <c r="AG302" s="170"/>
      <c r="AI302" s="115"/>
      <c r="AJ302" s="1"/>
      <c r="AK302" s="117"/>
      <c r="AL302" s="7"/>
    </row>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sheetData>
  <sheetProtection/>
  <mergeCells count="117">
    <mergeCell ref="AK1:AL1"/>
    <mergeCell ref="E1:H1"/>
    <mergeCell ref="B1:C1"/>
    <mergeCell ref="R1:W1"/>
    <mergeCell ref="J1:P1"/>
    <mergeCell ref="Y1:AF1"/>
    <mergeCell ref="AI1:AJ1"/>
    <mergeCell ref="B100:B122"/>
    <mergeCell ref="A100:A122"/>
    <mergeCell ref="C100:C122"/>
    <mergeCell ref="A16:A22"/>
    <mergeCell ref="B16:B22"/>
    <mergeCell ref="C16:C22"/>
    <mergeCell ref="A59:A66"/>
    <mergeCell ref="B59:B66"/>
    <mergeCell ref="C59:C66"/>
    <mergeCell ref="A34:A40"/>
    <mergeCell ref="B34:B40"/>
    <mergeCell ref="C34:C40"/>
    <mergeCell ref="A41:A50"/>
    <mergeCell ref="B41:B50"/>
    <mergeCell ref="C41:C50"/>
    <mergeCell ref="A51:A52"/>
    <mergeCell ref="B51:B52"/>
    <mergeCell ref="C51:C52"/>
    <mergeCell ref="A53:A58"/>
    <mergeCell ref="B53:B58"/>
    <mergeCell ref="C53:C58"/>
    <mergeCell ref="A94:A97"/>
    <mergeCell ref="B94:B97"/>
    <mergeCell ref="C94:C97"/>
    <mergeCell ref="B78:B81"/>
    <mergeCell ref="C78:C81"/>
    <mergeCell ref="A123:A125"/>
    <mergeCell ref="B123:B125"/>
    <mergeCell ref="C123:C125"/>
    <mergeCell ref="A126:A128"/>
    <mergeCell ref="B126:B128"/>
    <mergeCell ref="C126:C128"/>
    <mergeCell ref="A129:A134"/>
    <mergeCell ref="B129:B134"/>
    <mergeCell ref="C129:C134"/>
    <mergeCell ref="A24:A25"/>
    <mergeCell ref="B24:B25"/>
    <mergeCell ref="C24:C25"/>
    <mergeCell ref="A68:A70"/>
    <mergeCell ref="B68:B70"/>
    <mergeCell ref="C68:C70"/>
    <mergeCell ref="A78:A81"/>
    <mergeCell ref="A142:A166"/>
    <mergeCell ref="B142:B166"/>
    <mergeCell ref="C142:C166"/>
    <mergeCell ref="A173:A178"/>
    <mergeCell ref="B173:B178"/>
    <mergeCell ref="C173:C178"/>
    <mergeCell ref="A182:A184"/>
    <mergeCell ref="B182:B184"/>
    <mergeCell ref="C182:C184"/>
    <mergeCell ref="A185:A187"/>
    <mergeCell ref="B185:B187"/>
    <mergeCell ref="C185:C187"/>
    <mergeCell ref="A188:A190"/>
    <mergeCell ref="B188:B190"/>
    <mergeCell ref="C188:C190"/>
    <mergeCell ref="A191:A193"/>
    <mergeCell ref="B191:B193"/>
    <mergeCell ref="C191:C193"/>
    <mergeCell ref="A194:A199"/>
    <mergeCell ref="B194:B199"/>
    <mergeCell ref="C194:C199"/>
    <mergeCell ref="A200:A204"/>
    <mergeCell ref="B200:B204"/>
    <mergeCell ref="C200:C204"/>
    <mergeCell ref="A205:A227"/>
    <mergeCell ref="B205:B227"/>
    <mergeCell ref="C205:C227"/>
    <mergeCell ref="A228:A232"/>
    <mergeCell ref="B228:B232"/>
    <mergeCell ref="C228:C232"/>
    <mergeCell ref="A238:A240"/>
    <mergeCell ref="B238:B240"/>
    <mergeCell ref="C238:C240"/>
    <mergeCell ref="A241:A244"/>
    <mergeCell ref="B241:B244"/>
    <mergeCell ref="C241:C244"/>
    <mergeCell ref="A245:A250"/>
    <mergeCell ref="B245:B250"/>
    <mergeCell ref="C245:C250"/>
    <mergeCell ref="A251:A264"/>
    <mergeCell ref="B251:B264"/>
    <mergeCell ref="C251:C264"/>
    <mergeCell ref="A265:A268"/>
    <mergeCell ref="B265:B268"/>
    <mergeCell ref="C265:C268"/>
    <mergeCell ref="A269:A274"/>
    <mergeCell ref="B269:B274"/>
    <mergeCell ref="C269:C274"/>
    <mergeCell ref="C283:C286"/>
    <mergeCell ref="A287:A293"/>
    <mergeCell ref="B287:B293"/>
    <mergeCell ref="C287:C293"/>
    <mergeCell ref="A275:A279"/>
    <mergeCell ref="B275:B279"/>
    <mergeCell ref="C275:C279"/>
    <mergeCell ref="A280:A282"/>
    <mergeCell ref="B280:B282"/>
    <mergeCell ref="C280:C282"/>
    <mergeCell ref="B3:B4"/>
    <mergeCell ref="C3:C4"/>
    <mergeCell ref="A294:A296"/>
    <mergeCell ref="B294:B296"/>
    <mergeCell ref="C294:C296"/>
    <mergeCell ref="A298:A302"/>
    <mergeCell ref="C298:C302"/>
    <mergeCell ref="B298:B302"/>
    <mergeCell ref="A283:A286"/>
    <mergeCell ref="B283:B286"/>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ryanw</dc:creator>
  <cp:keywords/>
  <dc:description/>
  <cp:lastModifiedBy>Ryan</cp:lastModifiedBy>
  <cp:lastPrinted>2011-04-28T00:28:38Z</cp:lastPrinted>
  <dcterms:created xsi:type="dcterms:W3CDTF">2011-04-28T17:29:10Z</dcterms:created>
  <dcterms:modified xsi:type="dcterms:W3CDTF">2012-10-29T16:56:06Z</dcterms:modified>
  <cp:category/>
  <cp:version/>
  <cp:contentType/>
  <cp:contentStatus/>
</cp:coreProperties>
</file>