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shric\Dropbox\Research\VR study\"/>
    </mc:Choice>
  </mc:AlternateContent>
  <xr:revisionPtr revIDLastSave="0" documentId="13_ncr:1_{B043E123-4873-4D81-A794-6A252B90E976}" xr6:coauthVersionLast="45" xr6:coauthVersionMax="45" xr10:uidLastSave="{00000000-0000-0000-0000-000000000000}"/>
  <bookViews>
    <workbookView xWindow="-110" yWindow="-110" windowWidth="22780" windowHeight="14660" xr2:uid="{00000000-000D-0000-FFFF-FFFF00000000}"/>
  </bookViews>
  <sheets>
    <sheet name="Results" sheetId="1" r:id="rId1"/>
    <sheet name="Sheet1" sheetId="3" r:id="rId2"/>
    <sheet name="Data dictionary" sheetId="2" r:id="rId3"/>
  </sheets>
  <definedNames>
    <definedName name="_xlnm._FilterDatabase" localSheetId="0" hidden="1">Results!$A$1:$BG$55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22" i="1" l="1"/>
  <c r="AB22" i="1"/>
  <c r="AA23" i="1"/>
  <c r="AB23" i="1"/>
  <c r="AA24" i="1"/>
  <c r="AB24" i="1"/>
  <c r="AA25" i="1"/>
  <c r="AB25" i="1"/>
  <c r="AA26" i="1"/>
  <c r="AB26" i="1"/>
  <c r="AA27" i="1"/>
  <c r="AB27" i="1"/>
  <c r="AA28" i="1"/>
  <c r="AB28" i="1"/>
  <c r="AA29" i="1"/>
  <c r="AB29" i="1"/>
  <c r="AA30" i="1"/>
  <c r="AB30" i="1"/>
  <c r="AA31" i="1"/>
  <c r="AB31" i="1"/>
  <c r="AA32" i="1"/>
  <c r="AB32" i="1"/>
  <c r="AA33" i="1"/>
  <c r="AB33" i="1"/>
  <c r="AA34" i="1"/>
  <c r="AB34" i="1"/>
  <c r="AA35" i="1"/>
  <c r="AB35" i="1"/>
  <c r="AA36" i="1"/>
  <c r="AB36" i="1"/>
  <c r="AA37" i="1"/>
  <c r="AB37" i="1"/>
  <c r="AA38" i="1"/>
  <c r="AB38" i="1"/>
  <c r="AA39" i="1"/>
  <c r="AB39" i="1"/>
  <c r="AA40" i="1"/>
  <c r="AB40" i="1"/>
  <c r="AA41" i="1"/>
  <c r="AB41" i="1"/>
  <c r="AA42" i="1"/>
  <c r="AB42" i="1"/>
  <c r="AA43" i="1"/>
  <c r="AB43" i="1"/>
  <c r="AA45" i="1"/>
  <c r="AB45" i="1"/>
  <c r="AA49" i="1"/>
  <c r="AB49" i="1"/>
  <c r="AA50" i="1"/>
  <c r="AB50" i="1"/>
  <c r="AA2" i="1"/>
  <c r="AB2" i="1"/>
  <c r="AA3" i="1"/>
  <c r="AB3" i="1"/>
  <c r="AA4" i="1"/>
  <c r="AB4" i="1"/>
  <c r="AA5" i="1"/>
  <c r="AB5" i="1"/>
  <c r="AA6" i="1"/>
  <c r="AB6" i="1"/>
  <c r="AA7" i="1"/>
  <c r="AB7" i="1"/>
  <c r="AA8" i="1"/>
  <c r="AB8" i="1"/>
  <c r="AA9" i="1"/>
  <c r="AB9" i="1"/>
  <c r="AA10" i="1"/>
  <c r="AB10" i="1"/>
  <c r="AA11" i="1"/>
  <c r="AB11" i="1"/>
  <c r="AA12" i="1"/>
  <c r="AB12" i="1"/>
  <c r="AA13" i="1"/>
  <c r="AB13" i="1"/>
  <c r="AA14" i="1"/>
  <c r="AB14" i="1"/>
  <c r="AA15" i="1"/>
  <c r="AB15" i="1"/>
  <c r="AA16" i="1"/>
  <c r="AB16" i="1"/>
  <c r="AA17" i="1"/>
  <c r="AB17" i="1"/>
  <c r="AA18" i="1"/>
  <c r="AB18" i="1"/>
  <c r="AA19" i="1"/>
  <c r="AB19" i="1"/>
  <c r="AA20" i="1"/>
  <c r="AB20" i="1"/>
  <c r="AA21" i="1"/>
  <c r="AB21" i="1"/>
  <c r="AA44" i="1"/>
  <c r="AB44" i="1"/>
  <c r="AA46" i="1"/>
  <c r="AB46" i="1"/>
  <c r="AA47" i="1"/>
  <c r="AB47" i="1"/>
  <c r="AA48" i="1"/>
  <c r="AB48" i="1"/>
  <c r="AA51" i="1"/>
  <c r="AB5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3"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3"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3"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3"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3"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3"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3" i="1"/>
  <c r="BC2" i="1"/>
  <c r="BC3" i="1"/>
  <c r="BC4" i="1"/>
  <c r="BC5" i="1"/>
  <c r="BC6" i="1"/>
  <c r="BC7" i="1"/>
  <c r="BC8" i="1"/>
  <c r="BC9" i="1"/>
  <c r="BC10" i="1"/>
  <c r="BC11" i="1"/>
  <c r="BC12" i="1"/>
  <c r="BC13" i="1"/>
  <c r="BC14" i="1"/>
  <c r="BC15" i="1"/>
  <c r="BC16" i="1"/>
  <c r="BC17" i="1"/>
  <c r="BC18" i="1"/>
  <c r="BC19" i="1"/>
  <c r="BC20" i="1"/>
  <c r="BC21" i="1"/>
  <c r="BC51" i="1"/>
  <c r="BC52" i="1"/>
  <c r="AZ2" i="1"/>
  <c r="AZ3" i="1"/>
  <c r="AZ4" i="1"/>
  <c r="AZ5" i="1"/>
  <c r="AZ6" i="1"/>
  <c r="AZ7" i="1"/>
  <c r="AZ8" i="1"/>
  <c r="AZ9" i="1"/>
  <c r="AZ10" i="1"/>
  <c r="AZ11" i="1"/>
  <c r="AZ12" i="1"/>
  <c r="AZ13" i="1"/>
  <c r="AZ14" i="1"/>
  <c r="AZ15" i="1"/>
  <c r="AZ16" i="1"/>
  <c r="AZ17" i="1"/>
  <c r="AZ18" i="1"/>
  <c r="AZ19" i="1"/>
  <c r="AZ20" i="1"/>
  <c r="AZ21" i="1"/>
  <c r="AZ51" i="1"/>
  <c r="AZ52" i="1"/>
  <c r="AW2" i="1"/>
  <c r="AW3" i="1"/>
  <c r="AW4" i="1"/>
  <c r="AW5" i="1"/>
  <c r="AW6" i="1"/>
  <c r="AW7" i="1"/>
  <c r="AW8" i="1"/>
  <c r="AW9" i="1"/>
  <c r="AW10" i="1"/>
  <c r="AW11" i="1"/>
  <c r="AW12" i="1"/>
  <c r="AW13" i="1"/>
  <c r="AW14" i="1"/>
  <c r="AW15" i="1"/>
  <c r="AW16" i="1"/>
  <c r="AW17" i="1"/>
  <c r="AW18" i="1"/>
  <c r="AW19" i="1"/>
  <c r="AW20" i="1"/>
  <c r="AW21" i="1"/>
  <c r="AW51" i="1"/>
  <c r="AW52" i="1"/>
  <c r="AT2" i="1"/>
  <c r="AT3" i="1"/>
  <c r="AT4" i="1"/>
  <c r="AT5" i="1"/>
  <c r="AT6" i="1"/>
  <c r="AT7" i="1"/>
  <c r="AT8" i="1"/>
  <c r="AT9" i="1"/>
  <c r="AT10" i="1"/>
  <c r="AT11" i="1"/>
  <c r="AT12" i="1"/>
  <c r="AT13" i="1"/>
  <c r="AT14" i="1"/>
  <c r="AT15" i="1"/>
  <c r="AT16" i="1"/>
  <c r="AT17" i="1"/>
  <c r="AT18" i="1"/>
  <c r="AT19" i="1"/>
  <c r="AT20" i="1"/>
  <c r="AT21" i="1"/>
  <c r="AT51" i="1"/>
  <c r="AT52" i="1"/>
  <c r="AQ2" i="1"/>
  <c r="AQ3" i="1"/>
  <c r="AQ4" i="1"/>
  <c r="AQ5" i="1"/>
  <c r="AQ6" i="1"/>
  <c r="AQ7" i="1"/>
  <c r="AQ8" i="1"/>
  <c r="AQ9" i="1"/>
  <c r="AQ10" i="1"/>
  <c r="AQ11" i="1"/>
  <c r="AQ12" i="1"/>
  <c r="AQ13" i="1"/>
  <c r="AQ14" i="1"/>
  <c r="AQ15" i="1"/>
  <c r="AQ16" i="1"/>
  <c r="AQ17" i="1"/>
  <c r="AQ18" i="1"/>
  <c r="AQ19" i="1"/>
  <c r="AQ20" i="1"/>
  <c r="AQ21" i="1"/>
  <c r="AQ51" i="1"/>
  <c r="AQ52" i="1"/>
  <c r="AN2" i="1"/>
  <c r="AN3" i="1"/>
  <c r="AN4" i="1"/>
  <c r="AN5" i="1"/>
  <c r="AN6" i="1"/>
  <c r="AN7" i="1"/>
  <c r="AN8" i="1"/>
  <c r="AN9" i="1"/>
  <c r="AN10" i="1"/>
  <c r="AN11" i="1"/>
  <c r="AN12" i="1"/>
  <c r="AN13" i="1"/>
  <c r="AN14" i="1"/>
  <c r="AN15" i="1"/>
  <c r="AN16" i="1"/>
  <c r="AN17" i="1"/>
  <c r="AN18" i="1"/>
  <c r="AN19" i="1"/>
  <c r="AN20" i="1"/>
  <c r="AN21" i="1"/>
  <c r="AN51" i="1"/>
  <c r="AN52" i="1"/>
  <c r="AJ2" i="1"/>
  <c r="AJ3" i="1"/>
  <c r="AJ4" i="1"/>
  <c r="AJ5" i="1"/>
  <c r="AJ6" i="1"/>
  <c r="AJ7" i="1"/>
  <c r="AJ8" i="1"/>
  <c r="AJ9" i="1"/>
  <c r="AJ10" i="1"/>
  <c r="AJ11" i="1"/>
  <c r="AJ12" i="1"/>
  <c r="AJ13" i="1"/>
  <c r="AJ14" i="1"/>
  <c r="AJ15" i="1"/>
  <c r="AJ16" i="1"/>
  <c r="AJ17" i="1"/>
  <c r="AJ18" i="1"/>
  <c r="AJ19" i="1"/>
  <c r="AJ20" i="1"/>
  <c r="AJ21" i="1"/>
  <c r="AJ51" i="1"/>
  <c r="AJ52" i="1"/>
  <c r="AG51" i="1"/>
  <c r="AG50" i="1"/>
  <c r="G49" i="1"/>
  <c r="G50" i="1"/>
  <c r="G51" i="1"/>
  <c r="G43" i="1"/>
  <c r="G44" i="1"/>
  <c r="G45" i="1"/>
  <c r="G46" i="1"/>
  <c r="G47" i="1"/>
  <c r="G48" i="1"/>
  <c r="AG44" i="1"/>
  <c r="AG45" i="1"/>
  <c r="AG46" i="1"/>
  <c r="AG47" i="1"/>
  <c r="AG48" i="1"/>
  <c r="AG49" i="1"/>
  <c r="AG43" i="1"/>
  <c r="G33"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4" i="1"/>
  <c r="G35" i="1"/>
  <c r="G36" i="1"/>
  <c r="G37" i="1"/>
  <c r="G38" i="1"/>
  <c r="G39" i="1"/>
  <c r="G40" i="1"/>
  <c r="G41" i="1"/>
  <c r="G42" i="1"/>
  <c r="G2" i="1"/>
  <c r="AG42" i="1"/>
  <c r="AG40" i="1"/>
  <c r="AG41" i="1"/>
  <c r="AG33" i="1"/>
  <c r="AG26" i="1"/>
  <c r="AG27" i="1"/>
  <c r="AG28" i="1"/>
  <c r="AG29" i="1"/>
  <c r="AG30" i="1"/>
  <c r="AG31" i="1"/>
  <c r="AG32" i="1"/>
  <c r="AG34" i="1"/>
  <c r="AG35" i="1"/>
  <c r="AG37" i="1"/>
  <c r="AG39" i="1"/>
  <c r="AG11" i="1"/>
  <c r="AG14" i="1"/>
  <c r="AG15" i="1"/>
  <c r="AG17" i="1"/>
  <c r="AG18" i="1"/>
  <c r="AG19" i="1"/>
  <c r="AG20" i="1"/>
  <c r="AG21" i="1"/>
  <c r="AG22" i="1"/>
  <c r="AG23" i="1"/>
  <c r="AG24" i="1"/>
  <c r="AG25" i="1"/>
  <c r="AG6" i="1"/>
  <c r="AG7" i="1"/>
  <c r="AG8" i="1"/>
  <c r="AG3" i="1"/>
  <c r="AG4" i="1"/>
  <c r="AG2" i="1"/>
</calcChain>
</file>

<file path=xl/sharedStrings.xml><?xml version="1.0" encoding="utf-8"?>
<sst xmlns="http://schemas.openxmlformats.org/spreadsheetml/2006/main" count="466" uniqueCount="161">
  <si>
    <t>Age</t>
  </si>
  <si>
    <t>Date</t>
  </si>
  <si>
    <t>Duration</t>
  </si>
  <si>
    <t>PCA dose</t>
  </si>
  <si>
    <t>Comments</t>
  </si>
  <si>
    <t>Felt he didn't need the PCA</t>
  </si>
  <si>
    <t>Felt didn't need it, was happy for spinal + sedation, bad exp with anaes last time</t>
  </si>
  <si>
    <t>Maybe</t>
  </si>
  <si>
    <t>Didn't need the PCA</t>
  </si>
  <si>
    <t>Had some nausea, though it was due to PCA, so she stopped using it, in the end didn't need it</t>
  </si>
  <si>
    <t>Couldn't remember whether she was satisfied, but said she'd do it again</t>
  </si>
  <si>
    <t>Helped her relax, and then doze off</t>
  </si>
  <si>
    <t>Very satisfied, preferred to her previous hip procedure. Found the VR to be a good distraction</t>
  </si>
  <si>
    <t>Gender (0F, 1M)</t>
  </si>
  <si>
    <t>VR (0 control, 1 VR)</t>
  </si>
  <si>
    <t>Midaz Pre</t>
  </si>
  <si>
    <t>Midaz Case</t>
  </si>
  <si>
    <t>Fent Pre</t>
  </si>
  <si>
    <t>Fent Case</t>
  </si>
  <si>
    <t>Prop PCA Doses Hour 1</t>
  </si>
  <si>
    <t>Prop PCA Doses Hour 2</t>
  </si>
  <si>
    <t>Prop PCA Doses Hour 3</t>
  </si>
  <si>
    <t>Prop Total</t>
  </si>
  <si>
    <t>Unmet Demand Hour 1</t>
  </si>
  <si>
    <t>Unmet Demand Hour 2</t>
  </si>
  <si>
    <t>Unmet Demand Hour 3</t>
  </si>
  <si>
    <t>Total Unmet Demand</t>
  </si>
  <si>
    <t>CS Before</t>
  </si>
  <si>
    <t>CS Change</t>
  </si>
  <si>
    <t>Em Before</t>
  </si>
  <si>
    <t>Em After</t>
  </si>
  <si>
    <t>Em Change</t>
  </si>
  <si>
    <t>Sx Before</t>
  </si>
  <si>
    <t>Sx After</t>
  </si>
  <si>
    <t>Sx Change</t>
  </si>
  <si>
    <t>EmB Before</t>
  </si>
  <si>
    <t>EmB After</t>
  </si>
  <si>
    <t>EmB Change</t>
  </si>
  <si>
    <t>Conf Before</t>
  </si>
  <si>
    <t>Conf After</t>
  </si>
  <si>
    <t>Conf Change</t>
  </si>
  <si>
    <t>Pain Before</t>
  </si>
  <si>
    <t>Pain After</t>
  </si>
  <si>
    <t>Pain Change</t>
  </si>
  <si>
    <t>CS After (no sleep = 1)</t>
  </si>
  <si>
    <t>CS After not inc. sleep</t>
  </si>
  <si>
    <t>CS Change not inc. sleep</t>
  </si>
  <si>
    <t>CS Before not inc. sleep</t>
  </si>
  <si>
    <t>Sleep Score After (Blank N/A)</t>
  </si>
  <si>
    <t>Position (0 supine, 1 lateral)</t>
  </si>
  <si>
    <t>Program (0 control, 1 Eden, 2 Iceland)</t>
  </si>
  <si>
    <t>Prop PCA Doses Hour 4</t>
  </si>
  <si>
    <t>Unmet Demand Hour 4</t>
  </si>
  <si>
    <t>Found it a good distraction, didn't need PCA, liked the music, comfort low due to being pulled around</t>
  </si>
  <si>
    <t>PCA Again?</t>
  </si>
  <si>
    <t>VR Again?</t>
  </si>
  <si>
    <t>"Felt like I was in a beautiful place, quite an experience"</t>
  </si>
  <si>
    <t>Good distraction, didn't notice what was going on in theatre. Program was interesting, would have liked to try more, e.g. movie. Removed VR at 30 min due to discomfort from the headset not fitting with O2 mask. Didn't need PCA, tried once.</t>
  </si>
  <si>
    <t>Enjoyed VR, music was good, didn't need PCA. Felt he didn't need VR the whole time, helped put him at ease in the beginning</t>
  </si>
  <si>
    <t>Doesn't recall taking off VR, no complaints of discomfort.</t>
  </si>
  <si>
    <t>Duration if early VR removal</t>
  </si>
  <si>
    <t>VR was a little repetitive, wanted to try more. Music was great.</t>
  </si>
  <si>
    <t>VR was a bit fast, was already nauseated prior to VR due to spinal, so took VR off</t>
  </si>
  <si>
    <t>Headphones a bit noisy, she mentions she is not usually one to watch TV or screens. Preferred to sleep</t>
  </si>
  <si>
    <t>VR felt claustrophobic. Though enjoyed music</t>
  </si>
  <si>
    <t>Scroll</t>
  </si>
  <si>
    <t>Overall Satisfied?</t>
  </si>
  <si>
    <t>Thought it was fantastic, helped calm her, though a bit boring</t>
  </si>
  <si>
    <t>Prop given by anaes</t>
  </si>
  <si>
    <t>Very  happy, didn't feel like she was in an operation.</t>
  </si>
  <si>
    <t>Prop/hour</t>
  </si>
  <si>
    <t>Fent Premed</t>
  </si>
  <si>
    <t>Any premed</t>
  </si>
  <si>
    <t>Midaz Premed (1 yes, 0 no)</t>
  </si>
  <si>
    <t>Enjoyed PCA and VR, through VR program he didn't like, too simple. Would have preferred a video of a concernt. Pt with programming background. VR removed due to CV event during case, trial ended prematurely.</t>
  </si>
  <si>
    <t>It was a good idea</t>
  </si>
  <si>
    <t>Good to have the button there</t>
  </si>
  <si>
    <t>ID</t>
  </si>
  <si>
    <t>Control uses patient-controlled sedation with propofol, not wearing VR glasses. VR group watches virtual environment in VR glasses, in addition to PCS</t>
  </si>
  <si>
    <t>Midaz Premed</t>
  </si>
  <si>
    <t>Yes or no midazolam in anaesthetic room before procedure</t>
  </si>
  <si>
    <t>Yes or no fentanyl in anaesthetic room before procedure</t>
  </si>
  <si>
    <t>Program</t>
  </si>
  <si>
    <t>Total knee replacement (supine position). Total hip replacement (lateral position). Anterior total hip replacement (supine position). Hip hemiarthroplasty (lateral position)</t>
  </si>
  <si>
    <t>Position</t>
  </si>
  <si>
    <t>Supine or lateral position.</t>
  </si>
  <si>
    <t>VR program. Most supine position procedures watched Eden River (floating down river). Lateral position cases watched Iceland (wandering through mountains/iceland/rivers).</t>
  </si>
  <si>
    <t>More portable and convenient setup using EdenRiver in supine position. This program was not compatible with lateral position, which therefore used Iceland setup.</t>
  </si>
  <si>
    <t xml:space="preserve">This sometimes included up to 30 minutes before surgery started while surgeons prepared. </t>
  </si>
  <si>
    <t>Procedure</t>
  </si>
  <si>
    <t>Duration of PCS use. Start time typically once patient was moved to operating room and positioned.</t>
  </si>
  <si>
    <t>Generally the same time as VR use, though this differed if patients removed VR early, but continued PCS use</t>
  </si>
  <si>
    <t>Duration of VR use if early removal. If empty, same as PCS duration</t>
  </si>
  <si>
    <t>Midazolam dose during case</t>
  </si>
  <si>
    <t>Midazolam dose before procedure</t>
  </si>
  <si>
    <t>Fentanyl dose before procedure</t>
  </si>
  <si>
    <t>Fentanyl dose during case</t>
  </si>
  <si>
    <t>Number of PCS doses 0-60min</t>
  </si>
  <si>
    <t>Number of PCS doses 60-120</t>
  </si>
  <si>
    <t>Number of PCS doses 120-180</t>
  </si>
  <si>
    <t>Number of PCS doses 180-240</t>
  </si>
  <si>
    <t>Additional propofol given during case by anaesthetist</t>
  </si>
  <si>
    <t>Total propofol dose</t>
  </si>
  <si>
    <t>Propofol per hour</t>
  </si>
  <si>
    <t>Number of PCS doses requested within 5 minute lockout period 0-60min</t>
  </si>
  <si>
    <t>60-120</t>
  </si>
  <si>
    <t>120-180</t>
  </si>
  <si>
    <t>180-240</t>
  </si>
  <si>
    <t>Total number of PCS doses requested within 5 minute lockout period.</t>
  </si>
  <si>
    <t>The following are results from quality of recovery survey. Answers are 1-5, 1=never 5=all the time. Before scored asked in reference to the last week. After scores asked in relation to during procedure.</t>
  </si>
  <si>
    <t>Many patients stated they didn't sleep during procedure. I created two CS results, one where no sleep = 1, and one not including sleep as a score.</t>
  </si>
  <si>
    <t>Comfort score change including sleep score</t>
  </si>
  <si>
    <t>Comfort score before (Breathing easily, having a good sleep, feeling rested)  /15</t>
  </si>
  <si>
    <t>Noting down specific sleep score. Blank if didn't sleep during procedure</t>
  </si>
  <si>
    <t>Comfort score before not including sleep</t>
  </si>
  <si>
    <t>Comfort score after not including sleep</t>
  </si>
  <si>
    <t>Comfort score change not including sleep score</t>
  </si>
  <si>
    <t>Emotion score (Feeling of general wellbeing, Feeling of being in control, Feeling comfortable) /15</t>
  </si>
  <si>
    <t>Emotion score after</t>
  </si>
  <si>
    <t>Change in emotion score</t>
  </si>
  <si>
    <t>Symptom score (Nausea, Vomiting, Dry Retching, Feeling Restless, Shaking or twitching, Shivering, Feeling too cold, Dizzy) /40</t>
  </si>
  <si>
    <t>Symptom score after</t>
  </si>
  <si>
    <t>Change in symptom score</t>
  </si>
  <si>
    <t>Emotion (B) score (Bad Dreams, Anxious, Angry, Depressed, Alone) /25</t>
  </si>
  <si>
    <t>Emotion (B) score after</t>
  </si>
  <si>
    <t>Change in Emotion (B) score</t>
  </si>
  <si>
    <t>Feeling confused before /5</t>
  </si>
  <si>
    <t>Feeling confused after</t>
  </si>
  <si>
    <t>Change in confusion score</t>
  </si>
  <si>
    <t>Survey scores</t>
  </si>
  <si>
    <t>Pain score (Moderate pain, Severe pain, Headache, Muscle Pain, Backache, Sore throat, Sore mouth) /35</t>
  </si>
  <si>
    <t>Pain score after</t>
  </si>
  <si>
    <t>Change in pain score</t>
  </si>
  <si>
    <t>Overall, were you satisfied with the experience using the PCS (and VR goggles)</t>
  </si>
  <si>
    <t>Would you use the PCS again?</t>
  </si>
  <si>
    <t>Would you use the VR goggles again?</t>
  </si>
  <si>
    <t>Any general comments about the experience?</t>
  </si>
  <si>
    <t>Height</t>
  </si>
  <si>
    <t>Weight</t>
  </si>
  <si>
    <t>BMI</t>
  </si>
  <si>
    <t>VR was relaxing, very ebautiful, soothing. Music was good too. Vr helped more than PCS</t>
  </si>
  <si>
    <t>Yes or no fentanyl or midazolam before procedure</t>
  </si>
  <si>
    <t>VR takes the mind of things. Sx score dropped primarily due to shoulder discomfort</t>
  </si>
  <si>
    <t>Procedure (0 TKR, 1 THJR, 2 Ant. THR, 3 Hip Hemi, 4 PFJ)</t>
  </si>
  <si>
    <t>Propofol dose per PCS button press. Ideal body weight x 0.4mg/kg (IBW for males = height - 100. For females = height - 110)</t>
  </si>
  <si>
    <t>Beautiful, very relaxing. Patient was open to trying it</t>
  </si>
  <si>
    <t>Surprised that it worked, took mind off it. Was anxious to start</t>
  </si>
  <si>
    <t>Control</t>
  </si>
  <si>
    <t>VR (Control control, VR distraction VR)</t>
  </si>
  <si>
    <t>VR distraction</t>
  </si>
  <si>
    <t>MedianC</t>
  </si>
  <si>
    <t>MedianVR</t>
  </si>
  <si>
    <t>Liked being awake</t>
  </si>
  <si>
    <t>Liked PCA option</t>
  </si>
  <si>
    <t>70-79</t>
  </si>
  <si>
    <t>60-69</t>
  </si>
  <si>
    <t>50-59</t>
  </si>
  <si>
    <t>80-89</t>
  </si>
  <si>
    <t>40-49</t>
  </si>
  <si>
    <t>20-29</t>
  </si>
  <si>
    <t>90-99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</si>
</sst>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 x14ac:knownFonts="1">
    <font>
      <sz val="11"/>
      <color theme="1"/>
      <name val="Calibri"/>
      <family val="2"/>
      <scheme val="minor"/>
    </font>
    <font>
      <b/>
      <sz val="11"/>
      <color theme="1"/>
      <name val="Calibri"/>
      <family val="2"/>
      <scheme val="minor"/>
    </font>
    <font>
      <sz val="11"/>
      <color rgb="FF006100"/>
      <name val="Calibri"/>
      <family val="2"/>
      <scheme val="minor"/>
    </font>
    <font>
      <b/>
      <sz val="11"/>
      <color rgb="FF006100"/>
      <name val="Calibri"/>
      <family val="2"/>
      <scheme val="minor"/>
    </font>
  </fonts>
  <fills count="3">
    <fill>
      <patternFill patternType="none"/>
    </fill>
    <fill>
      <patternFill patternType="gray125"/>
    </fill>
    <fill>
      <patternFill patternType="solid">
        <fgColor rgb="FFC6EFCE"/>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15">
    <xf numFmtId="0" fontId="0" fillId="0" borderId="0" xfId="0"/>
    <xf numFmtId="0" fontId="0" fillId="0" borderId="0" xfId="0" applyAlignment="1">
      <alignment horizontal="right"/>
    </xf>
    <xf numFmtId="0" fontId="1" fillId="0" borderId="0" xfId="0" applyFont="1" applyAlignment="1">
      <alignment horizontal="center" wrapText="1"/>
    </xf>
    <xf numFmtId="0" fontId="2" fillId="2" borderId="0" xfId="1" applyAlignment="1">
      <alignment horizontal="center" wrapText="1"/>
    </xf>
    <xf numFmtId="0" fontId="2" fillId="2" borderId="0" xfId="1" applyAlignment="1">
      <alignment horizontal="right"/>
    </xf>
    <xf numFmtId="0" fontId="2" fillId="2" borderId="0" xfId="1"/>
    <xf numFmtId="0" fontId="3" fillId="2" borderId="0" xfId="1" applyFont="1" applyAlignment="1">
      <alignment horizontal="center" wrapText="1"/>
    </xf>
    <xf numFmtId="0" fontId="0" fillId="0" borderId="0" xfId="0" applyAlignment="1">
      <alignment vertical="center" wrapText="1"/>
    </xf>
    <xf numFmtId="0" fontId="1" fillId="0" borderId="0" xfId="0" applyFont="1" applyAlignment="1">
      <alignment horizontal="right" wrapText="1"/>
    </xf>
    <xf numFmtId="0" fontId="0" fillId="0" borderId="0" xfId="0" applyAlignment="1">
      <alignment horizontal="right" wrapText="1"/>
    </xf>
    <xf numFmtId="0" fontId="2" fillId="2" borderId="0" xfId="1" applyAlignment="1">
      <alignment horizontal="right" wrapText="1"/>
    </xf>
    <xf numFmtId="0" fontId="1" fillId="0" borderId="0" xfId="0" applyFont="1" applyAlignment="1">
      <alignment horizontal="right"/>
    </xf>
    <xf numFmtId="0" fontId="3" fillId="2" borderId="0" xfId="1" applyFont="1" applyAlignment="1">
      <alignment horizontal="right"/>
    </xf>
    <xf numFmtId="164" fontId="1" fillId="0" borderId="0" xfId="0" applyNumberFormat="1" applyFont="1" applyAlignment="1">
      <alignment horizontal="center" wrapText="1"/>
    </xf>
    <xf numFmtId="164" fontId="0" fillId="0" borderId="0" xfId="0" applyNumberFormat="1"/>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4"/>
  <sheetViews>
    <sheetView tabSelected="1" zoomScale="115" zoomScaleNormal="115" zoomScalePageLayoutView="200" workbookViewId="0">
      <selection activeCell="C52" sqref="C52"/>
    </sheetView>
  </sheetViews>
  <sheetFormatPr defaultColWidth="8.81640625" defaultRowHeight="14.5" x14ac:dyDescent="0.35"/>
  <cols>
    <col min="1" max="1" width="13.1796875" style="14" customWidth="1"/>
    <col min="4" max="4" width="10.1796875" bestFit="1" customWidth="1"/>
    <col min="5" max="9" width="10.1796875" customWidth="1"/>
    <col min="10" max="11" width="19.1796875" customWidth="1"/>
    <col min="12" max="12" width="15" customWidth="1"/>
    <col min="13" max="13" width="18.453125" customWidth="1"/>
    <col min="14" max="14" width="11.7265625" customWidth="1"/>
    <col min="16" max="16" width="11.453125" customWidth="1"/>
    <col min="17" max="18" width="10.453125" customWidth="1"/>
    <col min="21" max="21" width="10.26953125" style="9" customWidth="1"/>
    <col min="22" max="26" width="8.81640625" style="9"/>
    <col min="27" max="27" width="9" style="10" bestFit="1"/>
    <col min="28" max="28" width="11.1796875" style="10" bestFit="1" customWidth="1"/>
    <col min="36" max="36" width="8.81640625" style="5"/>
    <col min="37" max="37" width="11.26953125" customWidth="1"/>
    <col min="38" max="38" width="10.453125" style="7" customWidth="1"/>
    <col min="40" max="40" width="11.453125" style="5" customWidth="1"/>
    <col min="41" max="41" width="9.7265625" bestFit="1" customWidth="1"/>
    <col min="42" max="42" width="8.81640625" style="1"/>
    <col min="43" max="43" width="9.7265625" style="5" bestFit="1" customWidth="1"/>
    <col min="46" max="46" width="8.81640625" style="5"/>
    <col min="49" max="49" width="8.81640625" style="5"/>
    <col min="52" max="52" width="8.81640625" style="5"/>
    <col min="55" max="55" width="8.81640625" style="5"/>
    <col min="56" max="56" width="11.81640625" customWidth="1"/>
    <col min="57" max="57" width="11.26953125" style="1" customWidth="1"/>
    <col min="58" max="58" width="10.453125" customWidth="1"/>
    <col min="59" max="59" width="12.453125" customWidth="1"/>
  </cols>
  <sheetData>
    <row r="1" spans="1:81" s="2" customFormat="1" ht="51.75" customHeight="1" x14ac:dyDescent="0.35">
      <c r="A1" s="13" t="s">
        <v>1</v>
      </c>
      <c r="B1" s="2" t="s">
        <v>77</v>
      </c>
      <c r="C1" s="2" t="s">
        <v>0</v>
      </c>
      <c r="D1" s="2" t="s">
        <v>13</v>
      </c>
      <c r="E1" s="2" t="s">
        <v>137</v>
      </c>
      <c r="F1" s="2" t="s">
        <v>138</v>
      </c>
      <c r="G1" s="2" t="s">
        <v>139</v>
      </c>
      <c r="H1" s="2" t="s">
        <v>14</v>
      </c>
      <c r="I1" s="2" t="s">
        <v>73</v>
      </c>
      <c r="J1" s="2" t="s">
        <v>71</v>
      </c>
      <c r="K1" s="2" t="s">
        <v>72</v>
      </c>
      <c r="L1" s="2" t="s">
        <v>50</v>
      </c>
      <c r="M1" s="2" t="s">
        <v>143</v>
      </c>
      <c r="N1" s="2" t="s">
        <v>49</v>
      </c>
      <c r="O1" s="2" t="s">
        <v>2</v>
      </c>
      <c r="P1" s="2" t="s">
        <v>60</v>
      </c>
      <c r="Q1" s="2" t="s">
        <v>15</v>
      </c>
      <c r="R1" s="2" t="s">
        <v>16</v>
      </c>
      <c r="S1" s="2" t="s">
        <v>17</v>
      </c>
      <c r="T1" s="2" t="s">
        <v>18</v>
      </c>
      <c r="U1" s="2" t="s">
        <v>3</v>
      </c>
      <c r="V1" s="2" t="s">
        <v>19</v>
      </c>
      <c r="W1" s="2" t="s">
        <v>20</v>
      </c>
      <c r="X1" s="2" t="s">
        <v>21</v>
      </c>
      <c r="Y1" s="2" t="s">
        <v>51</v>
      </c>
      <c r="Z1" s="2" t="s">
        <v>68</v>
      </c>
      <c r="AA1" s="6" t="s">
        <v>22</v>
      </c>
      <c r="AB1" s="6" t="s">
        <v>70</v>
      </c>
      <c r="AC1" s="2" t="s">
        <v>23</v>
      </c>
      <c r="AD1" s="2" t="s">
        <v>24</v>
      </c>
      <c r="AE1" s="2" t="s">
        <v>25</v>
      </c>
      <c r="AF1" s="2" t="s">
        <v>52</v>
      </c>
      <c r="AG1" s="2" t="s">
        <v>26</v>
      </c>
      <c r="AH1" s="2" t="s">
        <v>27</v>
      </c>
      <c r="AI1" s="2" t="s">
        <v>44</v>
      </c>
      <c r="AJ1" s="3" t="s">
        <v>28</v>
      </c>
      <c r="AK1" s="2" t="s">
        <v>48</v>
      </c>
      <c r="AL1" s="2" t="s">
        <v>47</v>
      </c>
      <c r="AM1" s="2" t="s">
        <v>45</v>
      </c>
      <c r="AN1" s="3" t="s">
        <v>46</v>
      </c>
      <c r="AO1" s="2" t="s">
        <v>29</v>
      </c>
      <c r="AP1" s="2" t="s">
        <v>30</v>
      </c>
      <c r="AQ1" s="3" t="s">
        <v>31</v>
      </c>
      <c r="AR1" s="2" t="s">
        <v>32</v>
      </c>
      <c r="AS1" s="2" t="s">
        <v>33</v>
      </c>
      <c r="AT1" s="3" t="s">
        <v>34</v>
      </c>
      <c r="AU1" s="2" t="s">
        <v>35</v>
      </c>
      <c r="AV1" s="2" t="s">
        <v>36</v>
      </c>
      <c r="AW1" s="3" t="s">
        <v>37</v>
      </c>
      <c r="AX1" s="2" t="s">
        <v>38</v>
      </c>
      <c r="AY1" s="2" t="s">
        <v>39</v>
      </c>
      <c r="AZ1" s="3" t="s">
        <v>40</v>
      </c>
      <c r="BA1" s="2" t="s">
        <v>41</v>
      </c>
      <c r="BB1" s="2" t="s">
        <v>42</v>
      </c>
      <c r="BC1" s="3" t="s">
        <v>43</v>
      </c>
      <c r="BD1" s="2" t="s">
        <v>66</v>
      </c>
      <c r="BE1" s="8" t="s">
        <v>54</v>
      </c>
      <c r="BF1" s="2" t="s">
        <v>55</v>
      </c>
      <c r="BG1" s="2" t="s">
        <v>4</v>
      </c>
      <c r="CC1" s="2" t="s">
        <v>65</v>
      </c>
    </row>
    <row r="2" spans="1:81" x14ac:dyDescent="0.35">
      <c r="A2" s="14">
        <v>42474</v>
      </c>
      <c r="B2">
        <v>1</v>
      </c>
      <c r="C2" t="s">
        <v>154</v>
      </c>
      <c r="D2">
        <v>1</v>
      </c>
      <c r="E2">
        <v>160</v>
      </c>
      <c r="F2">
        <v>75</v>
      </c>
      <c r="G2">
        <f>F2/(E2/100)^2</f>
        <v>29.296874999999993</v>
      </c>
      <c r="H2">
        <v>0</v>
      </c>
      <c r="I2">
        <v>1</v>
      </c>
      <c r="J2">
        <v>0</v>
      </c>
      <c r="K2">
        <v>1</v>
      </c>
      <c r="L2">
        <v>0</v>
      </c>
      <c r="M2">
        <v>1</v>
      </c>
      <c r="N2">
        <v>1</v>
      </c>
      <c r="O2">
        <v>135</v>
      </c>
      <c r="Q2">
        <v>5</v>
      </c>
      <c r="R2">
        <v>0</v>
      </c>
      <c r="S2">
        <v>0</v>
      </c>
      <c r="T2">
        <v>0</v>
      </c>
      <c r="U2" s="9">
        <v>24</v>
      </c>
      <c r="V2" s="9">
        <v>2</v>
      </c>
      <c r="W2" s="9">
        <v>0</v>
      </c>
      <c r="X2" s="9">
        <v>0</v>
      </c>
      <c r="AA2" s="10">
        <f>(V2+W2+X2+Y2)*U2</f>
        <v>48</v>
      </c>
      <c r="AB2" s="10">
        <f>AA2/O2 * 60</f>
        <v>21.333333333333336</v>
      </c>
      <c r="AC2" s="1">
        <v>4</v>
      </c>
      <c r="AD2" s="1">
        <v>0</v>
      </c>
      <c r="AE2" s="1">
        <v>0</v>
      </c>
      <c r="AF2" s="1"/>
      <c r="AG2" s="1">
        <f>AF2+AE2+AD2+AC2</f>
        <v>4</v>
      </c>
      <c r="AH2" s="1">
        <v>12</v>
      </c>
      <c r="AI2" s="1">
        <v>15</v>
      </c>
      <c r="AJ2" s="4">
        <f>AI2-AH2</f>
        <v>3</v>
      </c>
      <c r="AK2" s="1">
        <v>5</v>
      </c>
      <c r="AL2" s="7">
        <v>10</v>
      </c>
      <c r="AM2" s="1">
        <v>10</v>
      </c>
      <c r="AN2" s="5">
        <f>AM2-AL2</f>
        <v>0</v>
      </c>
      <c r="AO2" s="1">
        <v>12</v>
      </c>
      <c r="AP2" s="1">
        <v>15</v>
      </c>
      <c r="AQ2" s="5">
        <f>AP2-AO2</f>
        <v>3</v>
      </c>
      <c r="AR2" s="1">
        <v>8</v>
      </c>
      <c r="AS2" s="1">
        <v>8</v>
      </c>
      <c r="AT2" s="5">
        <f>AS2-AR2</f>
        <v>0</v>
      </c>
      <c r="AU2" s="1">
        <v>7</v>
      </c>
      <c r="AV2" s="1">
        <v>5</v>
      </c>
      <c r="AW2" s="5">
        <f>AV2-AU2</f>
        <v>-2</v>
      </c>
      <c r="AX2">
        <v>1</v>
      </c>
      <c r="AY2">
        <v>1</v>
      </c>
      <c r="AZ2" s="5">
        <f>AY2-AX2</f>
        <v>0</v>
      </c>
      <c r="BA2">
        <v>19</v>
      </c>
      <c r="BB2">
        <v>7</v>
      </c>
      <c r="BC2" s="5">
        <f>BB2-BA2</f>
        <v>-12</v>
      </c>
      <c r="BD2">
        <v>1</v>
      </c>
      <c r="BE2" s="1">
        <v>1</v>
      </c>
      <c r="BG2" t="s">
        <v>5</v>
      </c>
    </row>
    <row r="3" spans="1:81" x14ac:dyDescent="0.35">
      <c r="A3" s="14">
        <v>42475</v>
      </c>
      <c r="B3">
        <v>2</v>
      </c>
      <c r="C3" t="s">
        <v>155</v>
      </c>
      <c r="D3">
        <v>1</v>
      </c>
      <c r="E3">
        <v>177</v>
      </c>
      <c r="F3">
        <v>86</v>
      </c>
      <c r="G3">
        <f t="shared" ref="G3:G51" si="0">F3/(E3/100)^2</f>
        <v>27.450604870886398</v>
      </c>
      <c r="H3">
        <v>0</v>
      </c>
      <c r="I3">
        <v>1</v>
      </c>
      <c r="J3">
        <v>0</v>
      </c>
      <c r="K3">
        <v>1</v>
      </c>
      <c r="L3">
        <v>0</v>
      </c>
      <c r="M3">
        <v>1</v>
      </c>
      <c r="N3">
        <v>1</v>
      </c>
      <c r="O3">
        <v>135</v>
      </c>
      <c r="Q3">
        <v>3</v>
      </c>
      <c r="R3">
        <v>0</v>
      </c>
      <c r="S3">
        <v>0</v>
      </c>
      <c r="T3">
        <v>0</v>
      </c>
      <c r="U3" s="9">
        <v>30</v>
      </c>
      <c r="V3" s="9">
        <v>0</v>
      </c>
      <c r="W3" s="9">
        <v>0</v>
      </c>
      <c r="X3" s="9">
        <v>0</v>
      </c>
      <c r="AA3" s="10">
        <f t="shared" ref="AA3:AA40" si="1">(V3+W3+X3+Y3)*U3</f>
        <v>0</v>
      </c>
      <c r="AB3" s="10">
        <f t="shared" ref="AB3:AB51" si="2">AA3/O3 * 60</f>
        <v>0</v>
      </c>
      <c r="AC3" s="1">
        <v>0</v>
      </c>
      <c r="AD3" s="1">
        <v>0</v>
      </c>
      <c r="AE3" s="1">
        <v>0</v>
      </c>
      <c r="AF3" s="1"/>
      <c r="AG3" s="1">
        <f t="shared" ref="AG3:AG51" si="3">AF3+AE3+AD3+AC3</f>
        <v>0</v>
      </c>
      <c r="AH3" s="1">
        <v>14</v>
      </c>
      <c r="AI3" s="1">
        <v>11</v>
      </c>
      <c r="AJ3" s="4">
        <f t="shared" ref="AJ3:AJ51" si="4">AI3-AH3</f>
        <v>-3</v>
      </c>
      <c r="AK3" s="1"/>
      <c r="AL3" s="7">
        <v>9</v>
      </c>
      <c r="AM3" s="1">
        <v>10</v>
      </c>
      <c r="AN3" s="5">
        <f t="shared" ref="AN3:AN51" si="5">AM3-AL3</f>
        <v>1</v>
      </c>
      <c r="AO3">
        <v>15</v>
      </c>
      <c r="AP3" s="1">
        <v>15</v>
      </c>
      <c r="AQ3" s="5">
        <f t="shared" ref="AQ3:AQ51" si="6">AP3-AO3</f>
        <v>0</v>
      </c>
      <c r="AR3">
        <v>8</v>
      </c>
      <c r="AS3">
        <v>8</v>
      </c>
      <c r="AT3" s="5">
        <f t="shared" ref="AT3:AT51" si="7">AS3-AR3</f>
        <v>0</v>
      </c>
      <c r="AU3">
        <v>7</v>
      </c>
      <c r="AV3">
        <v>5</v>
      </c>
      <c r="AW3" s="5">
        <f t="shared" ref="AW3:AW51" si="8">AV3-AU3</f>
        <v>-2</v>
      </c>
      <c r="AX3">
        <v>1</v>
      </c>
      <c r="AY3">
        <v>1</v>
      </c>
      <c r="AZ3" s="5">
        <f t="shared" ref="AZ3:AZ51" si="9">AY3-AX3</f>
        <v>0</v>
      </c>
      <c r="BA3">
        <v>13</v>
      </c>
      <c r="BB3">
        <v>7</v>
      </c>
      <c r="BC3" s="5">
        <f t="shared" ref="BC3:BC51" si="10">BB3-BA3</f>
        <v>-6</v>
      </c>
      <c r="BD3">
        <v>1</v>
      </c>
      <c r="BE3" s="1">
        <v>1</v>
      </c>
      <c r="BG3" t="s">
        <v>6</v>
      </c>
    </row>
    <row r="4" spans="1:81" x14ac:dyDescent="0.35">
      <c r="A4" s="14">
        <v>42461</v>
      </c>
      <c r="B4">
        <v>3</v>
      </c>
      <c r="C4" t="s">
        <v>154</v>
      </c>
      <c r="D4">
        <v>1</v>
      </c>
      <c r="E4">
        <v>168</v>
      </c>
      <c r="F4">
        <v>109</v>
      </c>
      <c r="G4">
        <f t="shared" si="0"/>
        <v>38.619614512471664</v>
      </c>
      <c r="H4">
        <v>0</v>
      </c>
      <c r="I4">
        <v>1</v>
      </c>
      <c r="J4">
        <v>1</v>
      </c>
      <c r="K4">
        <v>1</v>
      </c>
      <c r="L4">
        <v>0</v>
      </c>
      <c r="M4">
        <v>0</v>
      </c>
      <c r="N4">
        <v>0</v>
      </c>
      <c r="O4">
        <v>120</v>
      </c>
      <c r="Q4">
        <v>2</v>
      </c>
      <c r="R4">
        <v>0</v>
      </c>
      <c r="S4">
        <v>50</v>
      </c>
      <c r="T4">
        <v>0</v>
      </c>
      <c r="U4" s="9">
        <v>27</v>
      </c>
      <c r="V4" s="9">
        <v>0</v>
      </c>
      <c r="W4" s="9">
        <v>0</v>
      </c>
      <c r="X4" s="9">
        <v>0</v>
      </c>
      <c r="AA4" s="10">
        <f t="shared" si="1"/>
        <v>0</v>
      </c>
      <c r="AB4" s="10">
        <f t="shared" si="2"/>
        <v>0</v>
      </c>
      <c r="AC4" s="1">
        <v>0</v>
      </c>
      <c r="AD4" s="1">
        <v>0</v>
      </c>
      <c r="AE4" s="1">
        <v>0</v>
      </c>
      <c r="AF4" s="1"/>
      <c r="AG4" s="1">
        <f t="shared" si="3"/>
        <v>0</v>
      </c>
      <c r="AH4" s="1">
        <v>14</v>
      </c>
      <c r="AI4" s="1">
        <v>11</v>
      </c>
      <c r="AJ4" s="4">
        <f t="shared" si="4"/>
        <v>-3</v>
      </c>
      <c r="AK4" s="1"/>
      <c r="AL4" s="7">
        <v>10</v>
      </c>
      <c r="AM4" s="1">
        <v>10</v>
      </c>
      <c r="AN4" s="5">
        <f t="shared" si="5"/>
        <v>0</v>
      </c>
      <c r="AO4">
        <v>14</v>
      </c>
      <c r="AP4" s="1">
        <v>15</v>
      </c>
      <c r="AQ4" s="5">
        <f t="shared" si="6"/>
        <v>1</v>
      </c>
      <c r="AR4">
        <v>10</v>
      </c>
      <c r="AS4">
        <v>8</v>
      </c>
      <c r="AT4" s="5">
        <f t="shared" si="7"/>
        <v>-2</v>
      </c>
      <c r="AU4">
        <v>5</v>
      </c>
      <c r="AV4">
        <v>5</v>
      </c>
      <c r="AW4" s="5">
        <f t="shared" si="8"/>
        <v>0</v>
      </c>
      <c r="AX4">
        <v>1</v>
      </c>
      <c r="AY4">
        <v>1</v>
      </c>
      <c r="AZ4" s="5">
        <f t="shared" si="9"/>
        <v>0</v>
      </c>
      <c r="BA4">
        <v>17</v>
      </c>
      <c r="BB4">
        <v>7</v>
      </c>
      <c r="BC4" s="5">
        <f t="shared" si="10"/>
        <v>-10</v>
      </c>
      <c r="BD4">
        <v>1</v>
      </c>
      <c r="BE4" s="1">
        <v>1</v>
      </c>
      <c r="BG4" t="s">
        <v>152</v>
      </c>
    </row>
    <row r="5" spans="1:81" x14ac:dyDescent="0.35">
      <c r="A5" s="14">
        <v>42453</v>
      </c>
      <c r="B5">
        <v>4</v>
      </c>
      <c r="C5" t="s">
        <v>154</v>
      </c>
      <c r="D5">
        <v>0</v>
      </c>
      <c r="E5">
        <v>161</v>
      </c>
      <c r="F5">
        <v>98</v>
      </c>
      <c r="G5">
        <f t="shared" si="0"/>
        <v>37.807183364839318</v>
      </c>
      <c r="H5">
        <v>0</v>
      </c>
      <c r="I5">
        <v>0</v>
      </c>
      <c r="J5">
        <v>0</v>
      </c>
      <c r="K5">
        <v>0</v>
      </c>
      <c r="L5">
        <v>0</v>
      </c>
      <c r="M5">
        <v>0</v>
      </c>
      <c r="N5">
        <v>0</v>
      </c>
      <c r="O5">
        <v>115</v>
      </c>
      <c r="Q5">
        <v>0</v>
      </c>
      <c r="R5">
        <v>0</v>
      </c>
      <c r="S5">
        <v>0</v>
      </c>
      <c r="T5">
        <v>0</v>
      </c>
      <c r="U5" s="9">
        <v>20</v>
      </c>
      <c r="V5" s="9">
        <v>6</v>
      </c>
      <c r="W5" s="9">
        <v>3</v>
      </c>
      <c r="AA5" s="10">
        <f t="shared" si="1"/>
        <v>180</v>
      </c>
      <c r="AB5" s="10">
        <f t="shared" si="2"/>
        <v>93.913043478260875</v>
      </c>
      <c r="AC5" s="1"/>
      <c r="AD5" s="1"/>
      <c r="AE5" s="1"/>
      <c r="AF5" s="1"/>
      <c r="AG5" s="1"/>
      <c r="AH5" s="1">
        <v>9</v>
      </c>
      <c r="AI5" s="1">
        <v>11</v>
      </c>
      <c r="AJ5" s="4">
        <f t="shared" si="4"/>
        <v>2</v>
      </c>
      <c r="AK5" s="1">
        <v>1</v>
      </c>
      <c r="AL5" s="7">
        <v>8</v>
      </c>
      <c r="AM5" s="1">
        <v>10</v>
      </c>
      <c r="AN5" s="5">
        <f t="shared" si="5"/>
        <v>2</v>
      </c>
      <c r="AO5">
        <v>11</v>
      </c>
      <c r="AP5" s="1">
        <v>15</v>
      </c>
      <c r="AQ5" s="5">
        <f t="shared" si="6"/>
        <v>4</v>
      </c>
      <c r="AR5">
        <v>8</v>
      </c>
      <c r="AS5">
        <v>8</v>
      </c>
      <c r="AT5" s="5">
        <f t="shared" si="7"/>
        <v>0</v>
      </c>
      <c r="AU5">
        <v>5</v>
      </c>
      <c r="AV5">
        <v>5</v>
      </c>
      <c r="AW5" s="5">
        <f t="shared" si="8"/>
        <v>0</v>
      </c>
      <c r="AX5">
        <v>2</v>
      </c>
      <c r="AY5">
        <v>1</v>
      </c>
      <c r="AZ5" s="5">
        <f t="shared" si="9"/>
        <v>-1</v>
      </c>
      <c r="BA5">
        <v>18</v>
      </c>
      <c r="BB5">
        <v>7</v>
      </c>
      <c r="BC5" s="5">
        <f t="shared" si="10"/>
        <v>-11</v>
      </c>
      <c r="BD5">
        <v>1</v>
      </c>
      <c r="BE5" s="1">
        <v>1</v>
      </c>
    </row>
    <row r="6" spans="1:81" x14ac:dyDescent="0.35">
      <c r="A6" s="14">
        <v>42453</v>
      </c>
      <c r="B6">
        <v>5</v>
      </c>
      <c r="C6" t="s">
        <v>154</v>
      </c>
      <c r="D6">
        <v>1</v>
      </c>
      <c r="E6">
        <v>172</v>
      </c>
      <c r="F6">
        <v>85</v>
      </c>
      <c r="G6">
        <f t="shared" si="0"/>
        <v>28.731746890210928</v>
      </c>
      <c r="H6">
        <v>0</v>
      </c>
      <c r="I6">
        <v>0</v>
      </c>
      <c r="J6">
        <v>0</v>
      </c>
      <c r="K6">
        <v>0</v>
      </c>
      <c r="L6">
        <v>0</v>
      </c>
      <c r="M6">
        <v>1</v>
      </c>
      <c r="N6">
        <v>1</v>
      </c>
      <c r="O6">
        <v>140</v>
      </c>
      <c r="Q6">
        <v>0</v>
      </c>
      <c r="R6">
        <v>0</v>
      </c>
      <c r="S6">
        <v>0</v>
      </c>
      <c r="T6">
        <v>0</v>
      </c>
      <c r="U6" s="9">
        <v>30</v>
      </c>
      <c r="V6" s="9">
        <v>0</v>
      </c>
      <c r="W6" s="9">
        <v>0</v>
      </c>
      <c r="X6" s="9">
        <v>0</v>
      </c>
      <c r="AA6" s="10">
        <f t="shared" si="1"/>
        <v>0</v>
      </c>
      <c r="AB6" s="10">
        <f t="shared" si="2"/>
        <v>0</v>
      </c>
      <c r="AC6" s="1">
        <v>0</v>
      </c>
      <c r="AD6" s="1">
        <v>0</v>
      </c>
      <c r="AE6" s="1">
        <v>0</v>
      </c>
      <c r="AF6" s="1"/>
      <c r="AG6" s="1">
        <f t="shared" si="3"/>
        <v>0</v>
      </c>
      <c r="AH6" s="1">
        <v>15</v>
      </c>
      <c r="AI6" s="1">
        <v>11</v>
      </c>
      <c r="AJ6" s="4">
        <f t="shared" si="4"/>
        <v>-4</v>
      </c>
      <c r="AK6" s="1">
        <v>1</v>
      </c>
      <c r="AL6" s="7">
        <v>10</v>
      </c>
      <c r="AM6" s="1">
        <v>10</v>
      </c>
      <c r="AN6" s="5">
        <f t="shared" si="5"/>
        <v>0</v>
      </c>
      <c r="AO6">
        <v>14</v>
      </c>
      <c r="AP6" s="1">
        <v>14</v>
      </c>
      <c r="AQ6" s="5">
        <f t="shared" si="6"/>
        <v>0</v>
      </c>
      <c r="AR6">
        <v>8</v>
      </c>
      <c r="AS6">
        <v>8</v>
      </c>
      <c r="AT6" s="5">
        <f t="shared" si="7"/>
        <v>0</v>
      </c>
      <c r="AU6">
        <v>5</v>
      </c>
      <c r="AV6">
        <v>5</v>
      </c>
      <c r="AW6" s="5">
        <f t="shared" si="8"/>
        <v>0</v>
      </c>
      <c r="AX6">
        <v>1</v>
      </c>
      <c r="AY6">
        <v>1</v>
      </c>
      <c r="AZ6" s="5">
        <f t="shared" si="9"/>
        <v>0</v>
      </c>
      <c r="BA6">
        <v>10</v>
      </c>
      <c r="BB6">
        <v>7</v>
      </c>
      <c r="BC6" s="5">
        <f t="shared" si="10"/>
        <v>-3</v>
      </c>
      <c r="BD6">
        <v>1</v>
      </c>
      <c r="BE6" s="1">
        <v>1</v>
      </c>
      <c r="BG6" t="s">
        <v>153</v>
      </c>
    </row>
    <row r="7" spans="1:81" x14ac:dyDescent="0.35">
      <c r="A7" s="14">
        <v>42453</v>
      </c>
      <c r="B7">
        <v>6</v>
      </c>
      <c r="C7" t="s">
        <v>155</v>
      </c>
      <c r="D7">
        <v>1</v>
      </c>
      <c r="E7">
        <v>168</v>
      </c>
      <c r="F7">
        <v>77.599999999999994</v>
      </c>
      <c r="G7">
        <f t="shared" si="0"/>
        <v>27.494331065759638</v>
      </c>
      <c r="H7">
        <v>0</v>
      </c>
      <c r="I7">
        <v>0</v>
      </c>
      <c r="J7">
        <v>0</v>
      </c>
      <c r="K7">
        <v>0</v>
      </c>
      <c r="L7">
        <v>0</v>
      </c>
      <c r="M7">
        <v>1</v>
      </c>
      <c r="N7">
        <v>1</v>
      </c>
      <c r="O7">
        <v>135</v>
      </c>
      <c r="Q7">
        <v>0</v>
      </c>
      <c r="R7">
        <v>0</v>
      </c>
      <c r="S7">
        <v>0</v>
      </c>
      <c r="T7">
        <v>0</v>
      </c>
      <c r="U7" s="9">
        <v>25</v>
      </c>
      <c r="V7" s="9">
        <v>1</v>
      </c>
      <c r="W7" s="9">
        <v>0</v>
      </c>
      <c r="X7" s="9">
        <v>0</v>
      </c>
      <c r="AA7" s="10">
        <f t="shared" si="1"/>
        <v>25</v>
      </c>
      <c r="AB7" s="10">
        <f t="shared" si="2"/>
        <v>11.111111111111111</v>
      </c>
      <c r="AC7" s="1">
        <v>0</v>
      </c>
      <c r="AD7" s="1">
        <v>0</v>
      </c>
      <c r="AE7" s="1">
        <v>0</v>
      </c>
      <c r="AF7" s="1"/>
      <c r="AG7" s="1">
        <f t="shared" si="3"/>
        <v>0</v>
      </c>
      <c r="AH7" s="1">
        <v>9</v>
      </c>
      <c r="AI7" s="1">
        <v>14</v>
      </c>
      <c r="AJ7" s="4">
        <f t="shared" si="4"/>
        <v>5</v>
      </c>
      <c r="AK7" s="1">
        <v>4</v>
      </c>
      <c r="AL7" s="7">
        <v>7</v>
      </c>
      <c r="AM7" s="1">
        <v>10</v>
      </c>
      <c r="AN7" s="5">
        <f t="shared" si="5"/>
        <v>3</v>
      </c>
      <c r="AO7">
        <v>13</v>
      </c>
      <c r="AP7" s="1">
        <v>15</v>
      </c>
      <c r="AQ7" s="5">
        <f t="shared" si="6"/>
        <v>2</v>
      </c>
      <c r="AR7">
        <v>10</v>
      </c>
      <c r="AS7">
        <v>11</v>
      </c>
      <c r="AT7" s="5">
        <f t="shared" si="7"/>
        <v>1</v>
      </c>
      <c r="AU7">
        <v>8</v>
      </c>
      <c r="AV7">
        <v>5</v>
      </c>
      <c r="AW7" s="5">
        <f t="shared" si="8"/>
        <v>-3</v>
      </c>
      <c r="AX7">
        <v>1</v>
      </c>
      <c r="AY7">
        <v>1</v>
      </c>
      <c r="AZ7" s="5">
        <f t="shared" si="9"/>
        <v>0</v>
      </c>
      <c r="BA7">
        <v>23</v>
      </c>
      <c r="BB7">
        <v>7</v>
      </c>
      <c r="BC7" s="5">
        <f t="shared" si="10"/>
        <v>-16</v>
      </c>
      <c r="BD7">
        <v>1</v>
      </c>
      <c r="BE7" s="1" t="s">
        <v>7</v>
      </c>
      <c r="BG7" t="s">
        <v>8</v>
      </c>
    </row>
    <row r="8" spans="1:81" x14ac:dyDescent="0.35">
      <c r="A8" s="14">
        <v>42424</v>
      </c>
      <c r="B8">
        <v>7</v>
      </c>
      <c r="C8" t="s">
        <v>156</v>
      </c>
      <c r="D8">
        <v>1</v>
      </c>
      <c r="E8">
        <v>174</v>
      </c>
      <c r="F8">
        <v>115</v>
      </c>
      <c r="G8">
        <f t="shared" si="0"/>
        <v>37.983881622407189</v>
      </c>
      <c r="H8">
        <v>0</v>
      </c>
      <c r="I8">
        <v>1</v>
      </c>
      <c r="J8">
        <v>0</v>
      </c>
      <c r="K8">
        <v>1</v>
      </c>
      <c r="L8">
        <v>0</v>
      </c>
      <c r="M8">
        <v>1</v>
      </c>
      <c r="N8">
        <v>1</v>
      </c>
      <c r="O8">
        <v>85</v>
      </c>
      <c r="Q8">
        <v>5</v>
      </c>
      <c r="R8">
        <v>0</v>
      </c>
      <c r="S8">
        <v>0</v>
      </c>
      <c r="T8">
        <v>0</v>
      </c>
      <c r="U8" s="9">
        <v>30</v>
      </c>
      <c r="V8" s="9">
        <v>1</v>
      </c>
      <c r="W8" s="9">
        <v>0</v>
      </c>
      <c r="AA8" s="10">
        <f t="shared" si="1"/>
        <v>30</v>
      </c>
      <c r="AB8" s="10">
        <f t="shared" si="2"/>
        <v>21.176470588235297</v>
      </c>
      <c r="AC8" s="1">
        <v>0</v>
      </c>
      <c r="AD8" s="1">
        <v>0</v>
      </c>
      <c r="AE8" s="1"/>
      <c r="AF8" s="1"/>
      <c r="AG8" s="1">
        <f t="shared" si="3"/>
        <v>0</v>
      </c>
      <c r="AH8" s="1">
        <v>9</v>
      </c>
      <c r="AI8" s="1">
        <v>7</v>
      </c>
      <c r="AJ8" s="4">
        <f t="shared" si="4"/>
        <v>-2</v>
      </c>
      <c r="AK8" s="1">
        <v>1</v>
      </c>
      <c r="AL8" s="7">
        <v>7</v>
      </c>
      <c r="AM8" s="1">
        <v>6</v>
      </c>
      <c r="AN8" s="5">
        <f t="shared" si="5"/>
        <v>-1</v>
      </c>
      <c r="AO8">
        <v>7</v>
      </c>
      <c r="AP8" s="1">
        <v>11</v>
      </c>
      <c r="AQ8" s="5">
        <f t="shared" si="6"/>
        <v>4</v>
      </c>
      <c r="AR8">
        <v>10</v>
      </c>
      <c r="AS8">
        <v>15</v>
      </c>
      <c r="AT8" s="5">
        <f t="shared" si="7"/>
        <v>5</v>
      </c>
      <c r="AU8">
        <v>5</v>
      </c>
      <c r="AV8">
        <v>5</v>
      </c>
      <c r="AW8" s="5">
        <f t="shared" si="8"/>
        <v>0</v>
      </c>
      <c r="AX8">
        <v>2</v>
      </c>
      <c r="AY8">
        <v>1</v>
      </c>
      <c r="AZ8" s="5">
        <f t="shared" si="9"/>
        <v>-1</v>
      </c>
      <c r="BA8">
        <v>11</v>
      </c>
      <c r="BB8">
        <v>7</v>
      </c>
      <c r="BC8" s="5">
        <f t="shared" si="10"/>
        <v>-4</v>
      </c>
      <c r="BD8">
        <v>1</v>
      </c>
      <c r="BE8" s="1">
        <v>1</v>
      </c>
    </row>
    <row r="9" spans="1:81" x14ac:dyDescent="0.35">
      <c r="A9" s="14">
        <v>42411</v>
      </c>
      <c r="B9">
        <v>8</v>
      </c>
      <c r="C9" t="s">
        <v>155</v>
      </c>
      <c r="D9">
        <v>0</v>
      </c>
      <c r="E9">
        <v>151</v>
      </c>
      <c r="F9">
        <v>110</v>
      </c>
      <c r="G9">
        <f t="shared" si="0"/>
        <v>48.243498092188936</v>
      </c>
      <c r="H9">
        <v>0</v>
      </c>
      <c r="I9">
        <v>0</v>
      </c>
      <c r="J9">
        <v>0</v>
      </c>
      <c r="K9">
        <v>0</v>
      </c>
      <c r="L9">
        <v>0</v>
      </c>
      <c r="M9">
        <v>0</v>
      </c>
      <c r="N9">
        <v>0</v>
      </c>
      <c r="O9">
        <v>135</v>
      </c>
      <c r="Q9">
        <v>0</v>
      </c>
      <c r="R9">
        <v>0</v>
      </c>
      <c r="S9">
        <v>0</v>
      </c>
      <c r="T9">
        <v>0</v>
      </c>
      <c r="U9" s="9">
        <v>30</v>
      </c>
      <c r="V9" s="9">
        <v>2</v>
      </c>
      <c r="W9" s="9">
        <v>1</v>
      </c>
      <c r="X9" s="9">
        <v>0</v>
      </c>
      <c r="AA9" s="10">
        <f t="shared" si="1"/>
        <v>90</v>
      </c>
      <c r="AB9" s="10">
        <f t="shared" si="2"/>
        <v>40</v>
      </c>
      <c r="AC9" s="1"/>
      <c r="AD9" s="1"/>
      <c r="AE9" s="1"/>
      <c r="AF9" s="1"/>
      <c r="AG9" s="1"/>
      <c r="AH9" s="1">
        <v>10</v>
      </c>
      <c r="AI9" s="1">
        <v>13</v>
      </c>
      <c r="AJ9" s="4">
        <f t="shared" si="4"/>
        <v>3</v>
      </c>
      <c r="AK9" s="1">
        <v>3</v>
      </c>
      <c r="AL9" s="7">
        <v>8</v>
      </c>
      <c r="AM9" s="1">
        <v>10</v>
      </c>
      <c r="AN9" s="5">
        <f t="shared" si="5"/>
        <v>2</v>
      </c>
      <c r="AO9">
        <v>12</v>
      </c>
      <c r="AP9" s="1">
        <v>13</v>
      </c>
      <c r="AQ9" s="5">
        <f t="shared" si="6"/>
        <v>1</v>
      </c>
      <c r="AR9">
        <v>8</v>
      </c>
      <c r="AS9">
        <v>10</v>
      </c>
      <c r="AT9" s="5">
        <f t="shared" si="7"/>
        <v>2</v>
      </c>
      <c r="AU9">
        <v>5</v>
      </c>
      <c r="AV9">
        <v>5</v>
      </c>
      <c r="AW9" s="5">
        <f t="shared" si="8"/>
        <v>0</v>
      </c>
      <c r="AX9">
        <v>1</v>
      </c>
      <c r="AY9">
        <v>1</v>
      </c>
      <c r="AZ9" s="5">
        <f t="shared" si="9"/>
        <v>0</v>
      </c>
      <c r="BA9">
        <v>13</v>
      </c>
      <c r="BB9">
        <v>11</v>
      </c>
      <c r="BC9" s="5">
        <f t="shared" si="10"/>
        <v>-2</v>
      </c>
      <c r="BD9">
        <v>1</v>
      </c>
      <c r="BE9" s="1">
        <v>1</v>
      </c>
    </row>
    <row r="10" spans="1:81" x14ac:dyDescent="0.35">
      <c r="A10" s="14">
        <v>42410</v>
      </c>
      <c r="B10">
        <v>9</v>
      </c>
      <c r="C10" t="s">
        <v>155</v>
      </c>
      <c r="D10">
        <v>0</v>
      </c>
      <c r="E10">
        <v>162</v>
      </c>
      <c r="F10">
        <v>124</v>
      </c>
      <c r="G10">
        <f t="shared" si="0"/>
        <v>47.248894985520494</v>
      </c>
      <c r="H10">
        <v>0</v>
      </c>
      <c r="I10">
        <v>1</v>
      </c>
      <c r="J10">
        <v>1</v>
      </c>
      <c r="K10">
        <v>1</v>
      </c>
      <c r="L10">
        <v>0</v>
      </c>
      <c r="M10">
        <v>1</v>
      </c>
      <c r="N10">
        <v>1</v>
      </c>
      <c r="O10">
        <v>150</v>
      </c>
      <c r="Q10">
        <v>1.5</v>
      </c>
      <c r="R10">
        <v>0</v>
      </c>
      <c r="S10">
        <v>50</v>
      </c>
      <c r="T10">
        <v>0</v>
      </c>
      <c r="U10" s="9">
        <v>30</v>
      </c>
      <c r="V10" s="9">
        <v>6</v>
      </c>
      <c r="W10" s="9">
        <v>5</v>
      </c>
      <c r="X10" s="9">
        <v>1</v>
      </c>
      <c r="AA10" s="10">
        <f>(V10+W10+X10+Y10)*U10</f>
        <v>360</v>
      </c>
      <c r="AB10" s="10">
        <f t="shared" si="2"/>
        <v>144</v>
      </c>
      <c r="AC10" s="1"/>
      <c r="AD10" s="1"/>
      <c r="AE10" s="1"/>
      <c r="AF10" s="1"/>
      <c r="AG10" s="1"/>
      <c r="AH10" s="1">
        <v>12</v>
      </c>
      <c r="AI10" s="1">
        <v>15</v>
      </c>
      <c r="AJ10" s="4">
        <f t="shared" si="4"/>
        <v>3</v>
      </c>
      <c r="AK10" s="1">
        <v>5</v>
      </c>
      <c r="AL10" s="7">
        <v>9</v>
      </c>
      <c r="AM10" s="1">
        <v>10</v>
      </c>
      <c r="AN10" s="5">
        <f t="shared" si="5"/>
        <v>1</v>
      </c>
      <c r="AO10">
        <v>12</v>
      </c>
      <c r="AP10" s="1">
        <v>13</v>
      </c>
      <c r="AQ10" s="5">
        <f t="shared" si="6"/>
        <v>1</v>
      </c>
      <c r="AR10">
        <v>12</v>
      </c>
      <c r="AS10">
        <v>10</v>
      </c>
      <c r="AT10" s="5">
        <f t="shared" si="7"/>
        <v>-2</v>
      </c>
      <c r="AU10">
        <v>11</v>
      </c>
      <c r="AV10">
        <v>6</v>
      </c>
      <c r="AW10" s="5">
        <f t="shared" si="8"/>
        <v>-5</v>
      </c>
      <c r="AX10">
        <v>1</v>
      </c>
      <c r="AY10">
        <v>1</v>
      </c>
      <c r="AZ10" s="5">
        <f t="shared" si="9"/>
        <v>0</v>
      </c>
      <c r="BA10">
        <v>19</v>
      </c>
      <c r="BB10">
        <v>7</v>
      </c>
      <c r="BC10" s="5">
        <f t="shared" si="10"/>
        <v>-12</v>
      </c>
      <c r="BD10">
        <v>1</v>
      </c>
      <c r="BE10" s="1">
        <v>1</v>
      </c>
    </row>
    <row r="11" spans="1:81" x14ac:dyDescent="0.35">
      <c r="A11" s="14">
        <v>42429</v>
      </c>
      <c r="B11">
        <v>10</v>
      </c>
      <c r="C11" t="s">
        <v>155</v>
      </c>
      <c r="D11">
        <v>0</v>
      </c>
      <c r="E11">
        <v>151</v>
      </c>
      <c r="F11">
        <v>93</v>
      </c>
      <c r="G11">
        <f t="shared" si="0"/>
        <v>40.787684750668831</v>
      </c>
      <c r="H11">
        <v>0</v>
      </c>
      <c r="I11">
        <v>1</v>
      </c>
      <c r="J11">
        <v>1</v>
      </c>
      <c r="K11">
        <v>1</v>
      </c>
      <c r="L11">
        <v>0</v>
      </c>
      <c r="M11">
        <v>0</v>
      </c>
      <c r="N11">
        <v>0</v>
      </c>
      <c r="O11">
        <v>130</v>
      </c>
      <c r="Q11">
        <v>2</v>
      </c>
      <c r="R11">
        <v>0</v>
      </c>
      <c r="S11">
        <v>100</v>
      </c>
      <c r="T11">
        <v>0</v>
      </c>
      <c r="U11" s="9">
        <v>20</v>
      </c>
      <c r="V11" s="9">
        <v>1</v>
      </c>
      <c r="W11" s="9">
        <v>0</v>
      </c>
      <c r="X11" s="9">
        <v>0</v>
      </c>
      <c r="AA11" s="10">
        <f t="shared" si="1"/>
        <v>20</v>
      </c>
      <c r="AB11" s="10">
        <f t="shared" si="2"/>
        <v>9.2307692307692317</v>
      </c>
      <c r="AC11" s="1">
        <v>0</v>
      </c>
      <c r="AD11" s="1">
        <v>0</v>
      </c>
      <c r="AE11" s="1">
        <v>0</v>
      </c>
      <c r="AF11" s="1"/>
      <c r="AG11" s="1">
        <f t="shared" si="3"/>
        <v>0</v>
      </c>
      <c r="AH11" s="1">
        <v>15</v>
      </c>
      <c r="AI11" s="1">
        <v>11</v>
      </c>
      <c r="AJ11" s="4">
        <f t="shared" si="4"/>
        <v>-4</v>
      </c>
      <c r="AK11" s="1">
        <v>2</v>
      </c>
      <c r="AL11" s="7">
        <v>10</v>
      </c>
      <c r="AM11" s="1">
        <v>9</v>
      </c>
      <c r="AN11" s="5">
        <f t="shared" si="5"/>
        <v>-1</v>
      </c>
      <c r="AO11">
        <v>6</v>
      </c>
      <c r="AP11" s="1">
        <v>13</v>
      </c>
      <c r="AQ11" s="5">
        <f t="shared" si="6"/>
        <v>7</v>
      </c>
      <c r="AR11">
        <v>8</v>
      </c>
      <c r="AS11">
        <v>10</v>
      </c>
      <c r="AT11" s="5">
        <f t="shared" si="7"/>
        <v>2</v>
      </c>
      <c r="AU11">
        <v>8</v>
      </c>
      <c r="AV11">
        <v>5</v>
      </c>
      <c r="AW11" s="5">
        <f t="shared" si="8"/>
        <v>-3</v>
      </c>
      <c r="AX11">
        <v>1</v>
      </c>
      <c r="AY11">
        <v>1</v>
      </c>
      <c r="AZ11" s="5">
        <f t="shared" si="9"/>
        <v>0</v>
      </c>
      <c r="BA11">
        <v>11</v>
      </c>
      <c r="BB11">
        <v>7</v>
      </c>
      <c r="BC11" s="5">
        <f t="shared" si="10"/>
        <v>-4</v>
      </c>
      <c r="BD11">
        <v>1</v>
      </c>
      <c r="BE11" s="1">
        <v>1</v>
      </c>
      <c r="BG11" t="s">
        <v>9</v>
      </c>
    </row>
    <row r="12" spans="1:81" x14ac:dyDescent="0.35">
      <c r="A12" s="14">
        <v>42430</v>
      </c>
      <c r="B12">
        <v>11</v>
      </c>
      <c r="C12" t="s">
        <v>157</v>
      </c>
      <c r="D12">
        <v>0</v>
      </c>
      <c r="E12">
        <v>155</v>
      </c>
      <c r="F12">
        <v>72</v>
      </c>
      <c r="G12">
        <f t="shared" si="0"/>
        <v>29.968782518210194</v>
      </c>
      <c r="H12">
        <v>0</v>
      </c>
      <c r="I12">
        <v>1</v>
      </c>
      <c r="J12">
        <v>0</v>
      </c>
      <c r="K12">
        <v>1</v>
      </c>
      <c r="L12">
        <v>0</v>
      </c>
      <c r="M12">
        <v>1</v>
      </c>
      <c r="N12">
        <v>1</v>
      </c>
      <c r="O12">
        <v>100</v>
      </c>
      <c r="Q12">
        <v>1</v>
      </c>
      <c r="R12">
        <v>0</v>
      </c>
      <c r="S12">
        <v>0</v>
      </c>
      <c r="T12">
        <v>0</v>
      </c>
      <c r="U12" s="9">
        <v>20</v>
      </c>
      <c r="V12" s="9">
        <v>5</v>
      </c>
      <c r="W12" s="9">
        <v>2</v>
      </c>
      <c r="AA12" s="10">
        <f t="shared" si="1"/>
        <v>140</v>
      </c>
      <c r="AB12" s="10">
        <f t="shared" si="2"/>
        <v>84</v>
      </c>
      <c r="AC12" s="1"/>
      <c r="AD12" s="1"/>
      <c r="AE12" s="1"/>
      <c r="AF12" s="1"/>
      <c r="AG12" s="1"/>
      <c r="AH12" s="1">
        <v>11</v>
      </c>
      <c r="AI12" s="1">
        <v>7</v>
      </c>
      <c r="AJ12" s="4">
        <f t="shared" si="4"/>
        <v>-4</v>
      </c>
      <c r="AK12" s="1">
        <v>1</v>
      </c>
      <c r="AL12" s="7">
        <v>7</v>
      </c>
      <c r="AM12" s="1">
        <v>6</v>
      </c>
      <c r="AN12" s="5">
        <f t="shared" si="5"/>
        <v>-1</v>
      </c>
      <c r="AO12">
        <v>14</v>
      </c>
      <c r="AP12" s="1">
        <v>9</v>
      </c>
      <c r="AQ12" s="5">
        <f t="shared" si="6"/>
        <v>-5</v>
      </c>
      <c r="AR12">
        <v>8</v>
      </c>
      <c r="AS12">
        <v>10</v>
      </c>
      <c r="AT12" s="5">
        <f t="shared" si="7"/>
        <v>2</v>
      </c>
      <c r="AU12">
        <v>8</v>
      </c>
      <c r="AV12">
        <v>5</v>
      </c>
      <c r="AW12" s="5">
        <f t="shared" si="8"/>
        <v>-3</v>
      </c>
      <c r="AX12">
        <v>4</v>
      </c>
      <c r="AY12">
        <v>1</v>
      </c>
      <c r="AZ12" s="5">
        <f t="shared" si="9"/>
        <v>-3</v>
      </c>
      <c r="BA12">
        <v>13</v>
      </c>
      <c r="BB12">
        <v>9</v>
      </c>
      <c r="BC12" s="5">
        <f t="shared" si="10"/>
        <v>-4</v>
      </c>
      <c r="BE12" s="1">
        <v>1</v>
      </c>
      <c r="BG12" t="s">
        <v>10</v>
      </c>
    </row>
    <row r="13" spans="1:81" x14ac:dyDescent="0.35">
      <c r="A13" s="14">
        <v>42437</v>
      </c>
      <c r="B13">
        <v>12</v>
      </c>
      <c r="C13" t="s">
        <v>155</v>
      </c>
      <c r="D13">
        <v>0</v>
      </c>
      <c r="E13">
        <v>155.5</v>
      </c>
      <c r="F13">
        <v>72.3</v>
      </c>
      <c r="G13">
        <f t="shared" si="0"/>
        <v>29.900435272588169</v>
      </c>
      <c r="H13">
        <v>0</v>
      </c>
      <c r="I13">
        <v>1</v>
      </c>
      <c r="J13">
        <v>0</v>
      </c>
      <c r="K13">
        <v>1</v>
      </c>
      <c r="L13">
        <v>0</v>
      </c>
      <c r="M13">
        <v>1</v>
      </c>
      <c r="N13">
        <v>1</v>
      </c>
      <c r="O13">
        <v>90</v>
      </c>
      <c r="Q13">
        <v>3</v>
      </c>
      <c r="R13">
        <v>0</v>
      </c>
      <c r="S13">
        <v>0</v>
      </c>
      <c r="T13">
        <v>0</v>
      </c>
      <c r="U13" s="9">
        <v>20</v>
      </c>
      <c r="V13" s="9">
        <v>9</v>
      </c>
      <c r="W13" s="9">
        <v>3</v>
      </c>
      <c r="AA13" s="10">
        <f t="shared" si="1"/>
        <v>240</v>
      </c>
      <c r="AB13" s="10">
        <f t="shared" si="2"/>
        <v>160</v>
      </c>
      <c r="AC13" s="1"/>
      <c r="AD13" s="1"/>
      <c r="AE13" s="1"/>
      <c r="AF13" s="1"/>
      <c r="AG13" s="1"/>
      <c r="AH13" s="1">
        <v>13</v>
      </c>
      <c r="AI13" s="1">
        <v>15</v>
      </c>
      <c r="AJ13" s="4">
        <f t="shared" si="4"/>
        <v>2</v>
      </c>
      <c r="AK13" s="1">
        <v>5</v>
      </c>
      <c r="AL13" s="7">
        <v>10</v>
      </c>
      <c r="AM13" s="1">
        <v>10</v>
      </c>
      <c r="AN13" s="5">
        <f t="shared" si="5"/>
        <v>0</v>
      </c>
      <c r="AO13">
        <v>15</v>
      </c>
      <c r="AP13" s="1">
        <v>15</v>
      </c>
      <c r="AQ13" s="5">
        <f t="shared" si="6"/>
        <v>0</v>
      </c>
      <c r="AR13">
        <v>8</v>
      </c>
      <c r="AS13">
        <v>8</v>
      </c>
      <c r="AT13" s="5">
        <f t="shared" si="7"/>
        <v>0</v>
      </c>
      <c r="AU13">
        <v>5</v>
      </c>
      <c r="AV13">
        <v>5</v>
      </c>
      <c r="AW13" s="5">
        <f t="shared" si="8"/>
        <v>0</v>
      </c>
      <c r="AX13">
        <v>1</v>
      </c>
      <c r="AY13">
        <v>1</v>
      </c>
      <c r="AZ13" s="5">
        <f t="shared" si="9"/>
        <v>0</v>
      </c>
      <c r="BA13">
        <v>13</v>
      </c>
      <c r="BB13">
        <v>7</v>
      </c>
      <c r="BC13" s="5">
        <f t="shared" si="10"/>
        <v>-6</v>
      </c>
      <c r="BD13">
        <v>1</v>
      </c>
      <c r="BE13" s="1">
        <v>1</v>
      </c>
    </row>
    <row r="14" spans="1:81" x14ac:dyDescent="0.35">
      <c r="A14" s="14">
        <v>42450</v>
      </c>
      <c r="B14">
        <v>13</v>
      </c>
      <c r="C14" t="s">
        <v>156</v>
      </c>
      <c r="D14">
        <v>0</v>
      </c>
      <c r="E14">
        <v>152</v>
      </c>
      <c r="F14">
        <v>73</v>
      </c>
      <c r="G14">
        <f t="shared" si="0"/>
        <v>31.596260387811633</v>
      </c>
      <c r="H14">
        <v>0</v>
      </c>
      <c r="I14">
        <v>1</v>
      </c>
      <c r="J14">
        <v>0</v>
      </c>
      <c r="K14">
        <v>1</v>
      </c>
      <c r="L14">
        <v>0</v>
      </c>
      <c r="M14">
        <v>2</v>
      </c>
      <c r="N14">
        <v>0</v>
      </c>
      <c r="O14">
        <v>110</v>
      </c>
      <c r="Q14" s="1">
        <v>1</v>
      </c>
      <c r="R14" s="1">
        <v>1</v>
      </c>
      <c r="S14">
        <v>0</v>
      </c>
      <c r="T14">
        <v>0</v>
      </c>
      <c r="U14" s="9">
        <v>20</v>
      </c>
      <c r="V14" s="9">
        <v>2</v>
      </c>
      <c r="W14" s="9">
        <v>2</v>
      </c>
      <c r="AA14" s="10">
        <f t="shared" si="1"/>
        <v>80</v>
      </c>
      <c r="AB14" s="10">
        <f t="shared" si="2"/>
        <v>43.63636363636364</v>
      </c>
      <c r="AC14" s="1">
        <v>0</v>
      </c>
      <c r="AD14" s="1">
        <v>0</v>
      </c>
      <c r="AE14" s="1"/>
      <c r="AF14" s="1"/>
      <c r="AG14" s="1">
        <f t="shared" si="3"/>
        <v>0</v>
      </c>
      <c r="AH14" s="1">
        <v>10</v>
      </c>
      <c r="AI14" s="1">
        <v>13</v>
      </c>
      <c r="AJ14" s="4">
        <f t="shared" si="4"/>
        <v>3</v>
      </c>
      <c r="AK14" s="1">
        <v>5</v>
      </c>
      <c r="AL14" s="7">
        <v>7</v>
      </c>
      <c r="AM14" s="1">
        <v>8</v>
      </c>
      <c r="AN14" s="5">
        <f t="shared" si="5"/>
        <v>1</v>
      </c>
      <c r="AO14">
        <v>11</v>
      </c>
      <c r="AP14" s="1">
        <v>14</v>
      </c>
      <c r="AQ14" s="5">
        <f t="shared" si="6"/>
        <v>3</v>
      </c>
      <c r="AR14">
        <v>13</v>
      </c>
      <c r="AS14">
        <v>9</v>
      </c>
      <c r="AT14" s="5">
        <f t="shared" si="7"/>
        <v>-4</v>
      </c>
      <c r="AU14">
        <v>7</v>
      </c>
      <c r="AV14">
        <v>5</v>
      </c>
      <c r="AW14" s="5">
        <f t="shared" si="8"/>
        <v>-2</v>
      </c>
      <c r="AX14">
        <v>1</v>
      </c>
      <c r="AY14">
        <v>1</v>
      </c>
      <c r="AZ14" s="5">
        <f t="shared" si="9"/>
        <v>0</v>
      </c>
      <c r="BA14">
        <v>14</v>
      </c>
      <c r="BB14">
        <v>9</v>
      </c>
      <c r="BC14" s="5">
        <f t="shared" si="10"/>
        <v>-5</v>
      </c>
      <c r="BD14">
        <v>1</v>
      </c>
      <c r="BE14" s="1">
        <v>1</v>
      </c>
    </row>
    <row r="15" spans="1:81" x14ac:dyDescent="0.35">
      <c r="A15" s="14">
        <v>42482</v>
      </c>
      <c r="B15">
        <v>14</v>
      </c>
      <c r="C15" t="s">
        <v>155</v>
      </c>
      <c r="D15">
        <v>0</v>
      </c>
      <c r="E15">
        <v>171</v>
      </c>
      <c r="F15">
        <v>107.9</v>
      </c>
      <c r="G15">
        <f t="shared" si="0"/>
        <v>36.900242809753436</v>
      </c>
      <c r="H15">
        <v>0</v>
      </c>
      <c r="I15">
        <v>1</v>
      </c>
      <c r="J15">
        <v>1</v>
      </c>
      <c r="K15">
        <v>1</v>
      </c>
      <c r="L15">
        <v>0</v>
      </c>
      <c r="M15">
        <v>1</v>
      </c>
      <c r="N15">
        <v>1</v>
      </c>
      <c r="O15">
        <v>150</v>
      </c>
      <c r="Q15">
        <v>4</v>
      </c>
      <c r="R15">
        <v>0</v>
      </c>
      <c r="S15">
        <v>55</v>
      </c>
      <c r="T15">
        <v>0</v>
      </c>
      <c r="U15" s="9">
        <v>24</v>
      </c>
      <c r="V15" s="9">
        <v>2</v>
      </c>
      <c r="W15" s="9">
        <v>1</v>
      </c>
      <c r="X15" s="9">
        <v>3</v>
      </c>
      <c r="AA15" s="10">
        <f t="shared" si="1"/>
        <v>144</v>
      </c>
      <c r="AB15" s="10">
        <f t="shared" si="2"/>
        <v>57.599999999999994</v>
      </c>
      <c r="AC15" s="1">
        <v>1</v>
      </c>
      <c r="AD15" s="1">
        <v>0</v>
      </c>
      <c r="AE15" s="1">
        <v>4</v>
      </c>
      <c r="AF15" s="1"/>
      <c r="AG15" s="1">
        <f t="shared" si="3"/>
        <v>5</v>
      </c>
      <c r="AH15" s="1">
        <v>14</v>
      </c>
      <c r="AI15" s="1">
        <v>15</v>
      </c>
      <c r="AJ15" s="4">
        <f t="shared" si="4"/>
        <v>1</v>
      </c>
      <c r="AK15" s="1">
        <v>5</v>
      </c>
      <c r="AL15" s="7">
        <v>10</v>
      </c>
      <c r="AM15" s="1">
        <v>10</v>
      </c>
      <c r="AN15" s="5">
        <f t="shared" si="5"/>
        <v>0</v>
      </c>
      <c r="AO15">
        <v>13</v>
      </c>
      <c r="AP15" s="1">
        <v>15</v>
      </c>
      <c r="AQ15" s="5">
        <f t="shared" si="6"/>
        <v>2</v>
      </c>
      <c r="AR15">
        <v>9</v>
      </c>
      <c r="AS15">
        <v>8</v>
      </c>
      <c r="AT15" s="5">
        <f t="shared" si="7"/>
        <v>-1</v>
      </c>
      <c r="AU15">
        <v>8</v>
      </c>
      <c r="AV15">
        <v>5</v>
      </c>
      <c r="AW15" s="5">
        <f t="shared" si="8"/>
        <v>-3</v>
      </c>
      <c r="AX15">
        <v>1</v>
      </c>
      <c r="AY15">
        <v>1</v>
      </c>
      <c r="AZ15" s="5">
        <f t="shared" si="9"/>
        <v>0</v>
      </c>
      <c r="BA15">
        <v>17</v>
      </c>
      <c r="BB15">
        <v>8</v>
      </c>
      <c r="BC15" s="5">
        <f t="shared" si="10"/>
        <v>-9</v>
      </c>
      <c r="BD15">
        <v>1</v>
      </c>
      <c r="BE15" s="1">
        <v>1</v>
      </c>
    </row>
    <row r="16" spans="1:81" x14ac:dyDescent="0.35">
      <c r="A16" s="14">
        <v>42481</v>
      </c>
      <c r="B16">
        <v>15</v>
      </c>
      <c r="C16" t="s">
        <v>157</v>
      </c>
      <c r="D16">
        <v>1</v>
      </c>
      <c r="E16">
        <v>158.5</v>
      </c>
      <c r="F16">
        <v>80</v>
      </c>
      <c r="G16">
        <f t="shared" si="0"/>
        <v>31.844281463642787</v>
      </c>
      <c r="H16">
        <v>0</v>
      </c>
      <c r="I16">
        <v>1</v>
      </c>
      <c r="J16">
        <v>1</v>
      </c>
      <c r="K16">
        <v>1</v>
      </c>
      <c r="L16">
        <v>0</v>
      </c>
      <c r="M16">
        <v>0</v>
      </c>
      <c r="N16">
        <v>0</v>
      </c>
      <c r="O16">
        <v>125</v>
      </c>
      <c r="Q16">
        <v>2</v>
      </c>
      <c r="R16">
        <v>0</v>
      </c>
      <c r="S16">
        <v>25</v>
      </c>
      <c r="T16">
        <v>0</v>
      </c>
      <c r="U16" s="9">
        <v>26</v>
      </c>
      <c r="V16" s="9">
        <v>6</v>
      </c>
      <c r="W16" s="9">
        <v>4</v>
      </c>
      <c r="X16" s="9">
        <v>0</v>
      </c>
      <c r="AA16" s="10">
        <f t="shared" si="1"/>
        <v>260</v>
      </c>
      <c r="AB16" s="10">
        <f t="shared" si="2"/>
        <v>124.80000000000001</v>
      </c>
      <c r="AE16" s="1"/>
      <c r="AF16" s="1"/>
      <c r="AG16" s="1"/>
      <c r="AH16" s="1">
        <v>15</v>
      </c>
      <c r="AI16" s="1">
        <v>15</v>
      </c>
      <c r="AJ16" s="4">
        <f t="shared" si="4"/>
        <v>0</v>
      </c>
      <c r="AK16" s="1">
        <v>5</v>
      </c>
      <c r="AL16" s="7">
        <v>10</v>
      </c>
      <c r="AM16" s="1">
        <v>10</v>
      </c>
      <c r="AN16" s="5">
        <f t="shared" si="5"/>
        <v>0</v>
      </c>
      <c r="AO16">
        <v>15</v>
      </c>
      <c r="AP16" s="1">
        <v>15</v>
      </c>
      <c r="AQ16" s="5">
        <f t="shared" si="6"/>
        <v>0</v>
      </c>
      <c r="AR16">
        <v>8</v>
      </c>
      <c r="AS16">
        <v>8</v>
      </c>
      <c r="AT16" s="5">
        <f t="shared" si="7"/>
        <v>0</v>
      </c>
      <c r="AU16">
        <v>6</v>
      </c>
      <c r="AV16">
        <v>5</v>
      </c>
      <c r="AW16" s="5">
        <f t="shared" si="8"/>
        <v>-1</v>
      </c>
      <c r="AX16">
        <v>1</v>
      </c>
      <c r="AY16">
        <v>1</v>
      </c>
      <c r="AZ16" s="5">
        <f t="shared" si="9"/>
        <v>0</v>
      </c>
      <c r="BA16">
        <v>15</v>
      </c>
      <c r="BB16">
        <v>7</v>
      </c>
      <c r="BC16" s="5">
        <f t="shared" si="10"/>
        <v>-8</v>
      </c>
      <c r="BD16">
        <v>1</v>
      </c>
      <c r="BE16" s="1">
        <v>1</v>
      </c>
    </row>
    <row r="17" spans="1:59" x14ac:dyDescent="0.35">
      <c r="A17" s="14">
        <v>42481</v>
      </c>
      <c r="B17">
        <v>16</v>
      </c>
      <c r="C17" t="s">
        <v>154</v>
      </c>
      <c r="D17">
        <v>0</v>
      </c>
      <c r="E17">
        <v>150</v>
      </c>
      <c r="F17">
        <v>58</v>
      </c>
      <c r="G17">
        <f t="shared" si="0"/>
        <v>25.777777777777779</v>
      </c>
      <c r="H17">
        <v>0</v>
      </c>
      <c r="I17">
        <v>0</v>
      </c>
      <c r="J17">
        <v>0</v>
      </c>
      <c r="K17">
        <v>0</v>
      </c>
      <c r="L17">
        <v>0</v>
      </c>
      <c r="M17">
        <v>1</v>
      </c>
      <c r="N17">
        <v>1</v>
      </c>
      <c r="O17">
        <v>150</v>
      </c>
      <c r="Q17">
        <v>0</v>
      </c>
      <c r="R17">
        <v>0</v>
      </c>
      <c r="S17">
        <v>0</v>
      </c>
      <c r="T17">
        <v>0</v>
      </c>
      <c r="U17" s="9">
        <v>20</v>
      </c>
      <c r="V17" s="9">
        <v>3</v>
      </c>
      <c r="W17" s="9">
        <v>0</v>
      </c>
      <c r="X17" s="9">
        <v>0</v>
      </c>
      <c r="AA17" s="10">
        <f t="shared" si="1"/>
        <v>60</v>
      </c>
      <c r="AB17" s="10">
        <f t="shared" si="2"/>
        <v>24</v>
      </c>
      <c r="AC17" s="1">
        <v>1</v>
      </c>
      <c r="AD17" s="1">
        <v>0</v>
      </c>
      <c r="AE17" s="1">
        <v>0</v>
      </c>
      <c r="AF17" s="1"/>
      <c r="AG17" s="1">
        <f t="shared" si="3"/>
        <v>1</v>
      </c>
      <c r="AH17" s="1">
        <v>8</v>
      </c>
      <c r="AI17" s="1">
        <v>10</v>
      </c>
      <c r="AJ17" s="4">
        <f t="shared" si="4"/>
        <v>2</v>
      </c>
      <c r="AL17" s="7">
        <v>6</v>
      </c>
      <c r="AM17" s="1">
        <v>9</v>
      </c>
      <c r="AN17" s="5">
        <f t="shared" si="5"/>
        <v>3</v>
      </c>
      <c r="AO17">
        <v>10</v>
      </c>
      <c r="AP17" s="1">
        <v>12</v>
      </c>
      <c r="AQ17" s="5">
        <f t="shared" si="6"/>
        <v>2</v>
      </c>
      <c r="AR17">
        <v>11</v>
      </c>
      <c r="AS17">
        <v>8</v>
      </c>
      <c r="AT17" s="5">
        <f t="shared" si="7"/>
        <v>-3</v>
      </c>
      <c r="AU17">
        <v>7</v>
      </c>
      <c r="AV17">
        <v>5</v>
      </c>
      <c r="AW17" s="5">
        <f t="shared" si="8"/>
        <v>-2</v>
      </c>
      <c r="AX17">
        <v>1</v>
      </c>
      <c r="AY17">
        <v>1</v>
      </c>
      <c r="AZ17" s="5">
        <f t="shared" si="9"/>
        <v>0</v>
      </c>
      <c r="BA17">
        <v>13</v>
      </c>
      <c r="BB17">
        <v>7</v>
      </c>
      <c r="BC17" s="5">
        <f t="shared" si="10"/>
        <v>-6</v>
      </c>
      <c r="BD17">
        <v>1</v>
      </c>
      <c r="BE17" s="1">
        <v>1</v>
      </c>
    </row>
    <row r="18" spans="1:59" x14ac:dyDescent="0.35">
      <c r="A18" s="14">
        <v>42500</v>
      </c>
      <c r="B18">
        <v>17</v>
      </c>
      <c r="C18" t="s">
        <v>154</v>
      </c>
      <c r="D18">
        <v>1</v>
      </c>
      <c r="E18">
        <v>184</v>
      </c>
      <c r="F18">
        <v>80.5</v>
      </c>
      <c r="G18">
        <f t="shared" si="0"/>
        <v>23.777173913043477</v>
      </c>
      <c r="H18">
        <v>0</v>
      </c>
      <c r="I18">
        <v>1</v>
      </c>
      <c r="J18">
        <v>1</v>
      </c>
      <c r="K18">
        <v>1</v>
      </c>
      <c r="L18">
        <v>0</v>
      </c>
      <c r="M18">
        <v>0</v>
      </c>
      <c r="N18">
        <v>0</v>
      </c>
      <c r="O18">
        <v>140</v>
      </c>
      <c r="Q18">
        <v>1.5</v>
      </c>
      <c r="R18">
        <v>0</v>
      </c>
      <c r="S18">
        <v>50</v>
      </c>
      <c r="T18">
        <v>0</v>
      </c>
      <c r="U18" s="9">
        <v>30</v>
      </c>
      <c r="V18" s="9">
        <v>1</v>
      </c>
      <c r="W18" s="9">
        <v>2</v>
      </c>
      <c r="X18" s="9">
        <v>0</v>
      </c>
      <c r="AA18" s="10">
        <f>(V18+W18+X18+Y18)*U18</f>
        <v>90</v>
      </c>
      <c r="AB18" s="10">
        <f t="shared" si="2"/>
        <v>38.571428571428577</v>
      </c>
      <c r="AC18" s="1">
        <v>0</v>
      </c>
      <c r="AD18" s="1">
        <v>0</v>
      </c>
      <c r="AE18">
        <v>0</v>
      </c>
      <c r="AG18" s="1">
        <f t="shared" si="3"/>
        <v>0</v>
      </c>
      <c r="AH18" s="1">
        <v>15</v>
      </c>
      <c r="AI18" s="1">
        <v>15</v>
      </c>
      <c r="AJ18" s="4">
        <f t="shared" si="4"/>
        <v>0</v>
      </c>
      <c r="AK18" s="1">
        <v>5</v>
      </c>
      <c r="AL18" s="7">
        <v>10</v>
      </c>
      <c r="AM18" s="1">
        <v>10</v>
      </c>
      <c r="AN18" s="5">
        <f t="shared" si="5"/>
        <v>0</v>
      </c>
      <c r="AO18">
        <v>15</v>
      </c>
      <c r="AP18" s="1">
        <v>15</v>
      </c>
      <c r="AQ18" s="5">
        <f t="shared" si="6"/>
        <v>0</v>
      </c>
      <c r="AR18">
        <v>8</v>
      </c>
      <c r="AS18">
        <v>8</v>
      </c>
      <c r="AT18" s="5">
        <f t="shared" si="7"/>
        <v>0</v>
      </c>
      <c r="AU18">
        <v>5</v>
      </c>
      <c r="AV18">
        <v>5</v>
      </c>
      <c r="AW18" s="5">
        <f t="shared" si="8"/>
        <v>0</v>
      </c>
      <c r="AX18">
        <v>1</v>
      </c>
      <c r="AY18">
        <v>1</v>
      </c>
      <c r="AZ18" s="5">
        <f t="shared" si="9"/>
        <v>0</v>
      </c>
      <c r="BA18">
        <v>13</v>
      </c>
      <c r="BB18">
        <v>7</v>
      </c>
      <c r="BC18" s="5">
        <f t="shared" si="10"/>
        <v>-6</v>
      </c>
      <c r="BD18">
        <v>1</v>
      </c>
      <c r="BE18" s="1">
        <v>1</v>
      </c>
    </row>
    <row r="19" spans="1:59" x14ac:dyDescent="0.35">
      <c r="A19" s="14">
        <v>42513</v>
      </c>
      <c r="B19">
        <v>18</v>
      </c>
      <c r="C19" t="s">
        <v>155</v>
      </c>
      <c r="D19">
        <v>1</v>
      </c>
      <c r="E19">
        <v>180</v>
      </c>
      <c r="F19">
        <v>80</v>
      </c>
      <c r="G19">
        <f t="shared" si="0"/>
        <v>24.691358024691358</v>
      </c>
      <c r="H19">
        <v>0</v>
      </c>
      <c r="I19">
        <v>0</v>
      </c>
      <c r="J19">
        <v>0</v>
      </c>
      <c r="K19">
        <v>0</v>
      </c>
      <c r="L19">
        <v>0</v>
      </c>
      <c r="M19">
        <v>1</v>
      </c>
      <c r="N19">
        <v>1</v>
      </c>
      <c r="O19">
        <v>180</v>
      </c>
      <c r="Q19">
        <v>0</v>
      </c>
      <c r="R19">
        <v>0</v>
      </c>
      <c r="S19">
        <v>0</v>
      </c>
      <c r="T19">
        <v>0</v>
      </c>
      <c r="U19" s="9">
        <v>30</v>
      </c>
      <c r="V19" s="9">
        <v>2</v>
      </c>
      <c r="W19" s="9">
        <v>2</v>
      </c>
      <c r="X19" s="9">
        <v>6</v>
      </c>
      <c r="AA19" s="10">
        <f>(V19+W19+X19+Y19)*U19</f>
        <v>300</v>
      </c>
      <c r="AB19" s="10">
        <f t="shared" si="2"/>
        <v>100</v>
      </c>
      <c r="AC19" s="1">
        <v>1</v>
      </c>
      <c r="AD19" s="1">
        <v>0</v>
      </c>
      <c r="AE19" s="1">
        <v>3</v>
      </c>
      <c r="AG19" s="1">
        <f t="shared" si="3"/>
        <v>4</v>
      </c>
      <c r="AH19" s="1">
        <v>14</v>
      </c>
      <c r="AI19" s="1">
        <v>13</v>
      </c>
      <c r="AJ19" s="4">
        <f t="shared" si="4"/>
        <v>-1</v>
      </c>
      <c r="AK19" s="1">
        <v>5</v>
      </c>
      <c r="AL19" s="7">
        <v>10</v>
      </c>
      <c r="AM19" s="1">
        <v>8</v>
      </c>
      <c r="AN19" s="5">
        <f t="shared" si="5"/>
        <v>-2</v>
      </c>
      <c r="AO19">
        <v>15</v>
      </c>
      <c r="AP19" s="1">
        <v>15</v>
      </c>
      <c r="AQ19" s="5">
        <f t="shared" si="6"/>
        <v>0</v>
      </c>
      <c r="AR19">
        <v>8</v>
      </c>
      <c r="AS19">
        <v>8</v>
      </c>
      <c r="AT19" s="5">
        <f t="shared" si="7"/>
        <v>0</v>
      </c>
      <c r="AU19">
        <v>5</v>
      </c>
      <c r="AV19">
        <v>5</v>
      </c>
      <c r="AW19" s="5">
        <f t="shared" si="8"/>
        <v>0</v>
      </c>
      <c r="AX19">
        <v>1</v>
      </c>
      <c r="AY19">
        <v>1</v>
      </c>
      <c r="AZ19" s="5">
        <f t="shared" si="9"/>
        <v>0</v>
      </c>
      <c r="BA19">
        <v>11</v>
      </c>
      <c r="BB19">
        <v>7</v>
      </c>
      <c r="BC19" s="5">
        <f t="shared" si="10"/>
        <v>-4</v>
      </c>
      <c r="BD19">
        <v>1</v>
      </c>
      <c r="BE19" s="1">
        <v>1</v>
      </c>
    </row>
    <row r="20" spans="1:59" x14ac:dyDescent="0.35">
      <c r="A20" s="14">
        <v>42502</v>
      </c>
      <c r="B20">
        <v>19</v>
      </c>
      <c r="C20" t="s">
        <v>154</v>
      </c>
      <c r="D20">
        <v>0</v>
      </c>
      <c r="E20">
        <v>158</v>
      </c>
      <c r="F20">
        <v>59</v>
      </c>
      <c r="G20">
        <f t="shared" si="0"/>
        <v>23.634033007530842</v>
      </c>
      <c r="H20">
        <v>0</v>
      </c>
      <c r="I20">
        <v>1</v>
      </c>
      <c r="J20">
        <v>1</v>
      </c>
      <c r="K20">
        <v>1</v>
      </c>
      <c r="L20">
        <v>0</v>
      </c>
      <c r="M20">
        <v>1</v>
      </c>
      <c r="N20">
        <v>1</v>
      </c>
      <c r="O20">
        <v>120</v>
      </c>
      <c r="Q20">
        <v>1.5</v>
      </c>
      <c r="R20">
        <v>1.5</v>
      </c>
      <c r="S20">
        <v>25</v>
      </c>
      <c r="T20">
        <v>25</v>
      </c>
      <c r="U20" s="9">
        <v>20</v>
      </c>
      <c r="V20" s="9">
        <v>2</v>
      </c>
      <c r="W20" s="9">
        <v>1</v>
      </c>
      <c r="AA20" s="10">
        <f>(V20+W20+X20+Y20)*U20</f>
        <v>60</v>
      </c>
      <c r="AB20" s="10">
        <f t="shared" si="2"/>
        <v>30</v>
      </c>
      <c r="AC20" s="1">
        <v>3</v>
      </c>
      <c r="AD20" s="1">
        <v>0</v>
      </c>
      <c r="AG20" s="1">
        <f t="shared" si="3"/>
        <v>3</v>
      </c>
      <c r="AH20" s="1">
        <v>11</v>
      </c>
      <c r="AI20" s="1">
        <v>9</v>
      </c>
      <c r="AJ20" s="4">
        <f t="shared" si="4"/>
        <v>-2</v>
      </c>
      <c r="AK20" s="1">
        <v>3</v>
      </c>
      <c r="AL20" s="7">
        <v>8</v>
      </c>
      <c r="AM20" s="1">
        <v>6</v>
      </c>
      <c r="AN20" s="5">
        <f t="shared" si="5"/>
        <v>-2</v>
      </c>
      <c r="AO20">
        <v>9</v>
      </c>
      <c r="AP20" s="1">
        <v>11</v>
      </c>
      <c r="AQ20" s="5">
        <f t="shared" si="6"/>
        <v>2</v>
      </c>
      <c r="AR20">
        <v>7</v>
      </c>
      <c r="AS20">
        <v>7</v>
      </c>
      <c r="AT20" s="5">
        <f t="shared" si="7"/>
        <v>0</v>
      </c>
      <c r="AU20">
        <v>7</v>
      </c>
      <c r="AV20">
        <v>5</v>
      </c>
      <c r="AW20" s="5">
        <f t="shared" si="8"/>
        <v>-2</v>
      </c>
      <c r="AX20">
        <v>1</v>
      </c>
      <c r="AY20">
        <v>1</v>
      </c>
      <c r="AZ20" s="5">
        <f t="shared" si="9"/>
        <v>0</v>
      </c>
      <c r="BA20">
        <v>11</v>
      </c>
      <c r="BB20">
        <v>7</v>
      </c>
      <c r="BC20" s="5">
        <f t="shared" si="10"/>
        <v>-4</v>
      </c>
      <c r="BD20">
        <v>1</v>
      </c>
      <c r="BE20" s="1">
        <v>1</v>
      </c>
      <c r="BG20" t="s">
        <v>75</v>
      </c>
    </row>
    <row r="21" spans="1:59" x14ac:dyDescent="0.35">
      <c r="A21" s="14">
        <v>42502</v>
      </c>
      <c r="B21">
        <v>20</v>
      </c>
      <c r="C21" t="s">
        <v>155</v>
      </c>
      <c r="D21">
        <v>1</v>
      </c>
      <c r="E21">
        <v>172</v>
      </c>
      <c r="F21">
        <v>98</v>
      </c>
      <c r="G21">
        <f t="shared" si="0"/>
        <v>33.126014061654949</v>
      </c>
      <c r="H21">
        <v>0</v>
      </c>
      <c r="I21">
        <v>1</v>
      </c>
      <c r="J21">
        <v>1</v>
      </c>
      <c r="K21">
        <v>1</v>
      </c>
      <c r="L21">
        <v>0</v>
      </c>
      <c r="M21">
        <v>0</v>
      </c>
      <c r="N21">
        <v>0</v>
      </c>
      <c r="O21">
        <v>70</v>
      </c>
      <c r="Q21">
        <v>2</v>
      </c>
      <c r="R21">
        <v>0</v>
      </c>
      <c r="S21">
        <v>50</v>
      </c>
      <c r="T21">
        <v>0</v>
      </c>
      <c r="U21" s="9">
        <v>29</v>
      </c>
      <c r="V21" s="9">
        <v>1</v>
      </c>
      <c r="W21" s="9">
        <v>1</v>
      </c>
      <c r="AA21" s="10">
        <f>(V21+W21+X21+Y21)*U21</f>
        <v>58</v>
      </c>
      <c r="AB21" s="10">
        <f t="shared" si="2"/>
        <v>49.714285714285715</v>
      </c>
      <c r="AC21" s="1">
        <v>5</v>
      </c>
      <c r="AD21" s="1">
        <v>6</v>
      </c>
      <c r="AG21" s="1">
        <f t="shared" si="3"/>
        <v>11</v>
      </c>
      <c r="AH21" s="1">
        <v>15</v>
      </c>
      <c r="AI21" s="1">
        <v>15</v>
      </c>
      <c r="AJ21" s="4">
        <f t="shared" si="4"/>
        <v>0</v>
      </c>
      <c r="AK21" s="1">
        <v>5</v>
      </c>
      <c r="AL21" s="7">
        <v>10</v>
      </c>
      <c r="AM21" s="1">
        <v>10</v>
      </c>
      <c r="AN21" s="5">
        <f t="shared" si="5"/>
        <v>0</v>
      </c>
      <c r="AO21">
        <v>15</v>
      </c>
      <c r="AP21" s="1">
        <v>15</v>
      </c>
      <c r="AQ21" s="5">
        <f t="shared" si="6"/>
        <v>0</v>
      </c>
      <c r="AR21">
        <v>7</v>
      </c>
      <c r="AS21">
        <v>7</v>
      </c>
      <c r="AT21" s="5">
        <f t="shared" si="7"/>
        <v>0</v>
      </c>
      <c r="AU21">
        <v>5</v>
      </c>
      <c r="AV21">
        <v>5</v>
      </c>
      <c r="AW21" s="5">
        <f t="shared" si="8"/>
        <v>0</v>
      </c>
      <c r="AX21">
        <v>1</v>
      </c>
      <c r="AY21">
        <v>1</v>
      </c>
      <c r="AZ21" s="5">
        <f t="shared" si="9"/>
        <v>0</v>
      </c>
      <c r="BA21">
        <v>8</v>
      </c>
      <c r="BB21">
        <v>7</v>
      </c>
      <c r="BC21" s="5">
        <f t="shared" si="10"/>
        <v>-1</v>
      </c>
      <c r="BD21">
        <v>1</v>
      </c>
      <c r="BE21" s="1">
        <v>1</v>
      </c>
      <c r="BG21" t="s">
        <v>76</v>
      </c>
    </row>
    <row r="22" spans="1:59" x14ac:dyDescent="0.35">
      <c r="A22" s="14">
        <v>42482</v>
      </c>
      <c r="B22">
        <v>21</v>
      </c>
      <c r="C22" t="s">
        <v>155</v>
      </c>
      <c r="D22">
        <v>0</v>
      </c>
      <c r="E22">
        <v>161</v>
      </c>
      <c r="F22">
        <v>102</v>
      </c>
      <c r="G22">
        <f t="shared" si="0"/>
        <v>39.350333706261331</v>
      </c>
      <c r="H22">
        <v>1</v>
      </c>
      <c r="I22">
        <v>1</v>
      </c>
      <c r="J22">
        <v>0</v>
      </c>
      <c r="K22">
        <v>1</v>
      </c>
      <c r="L22">
        <v>1</v>
      </c>
      <c r="M22">
        <v>0</v>
      </c>
      <c r="N22">
        <v>0</v>
      </c>
      <c r="O22">
        <v>130</v>
      </c>
      <c r="Q22">
        <v>2</v>
      </c>
      <c r="R22">
        <v>0</v>
      </c>
      <c r="S22">
        <v>0</v>
      </c>
      <c r="T22">
        <v>0</v>
      </c>
      <c r="U22" s="9">
        <v>20</v>
      </c>
      <c r="V22" s="9">
        <v>0</v>
      </c>
      <c r="W22" s="9">
        <v>0</v>
      </c>
      <c r="X22" s="9">
        <v>0</v>
      </c>
      <c r="AA22" s="10">
        <f t="shared" si="1"/>
        <v>0</v>
      </c>
      <c r="AB22" s="10">
        <f t="shared" si="2"/>
        <v>0</v>
      </c>
      <c r="AC22">
        <v>0</v>
      </c>
      <c r="AD22" s="9">
        <v>0</v>
      </c>
      <c r="AE22" s="9">
        <v>0</v>
      </c>
      <c r="AF22" s="9"/>
      <c r="AG22" s="1">
        <f t="shared" si="3"/>
        <v>0</v>
      </c>
      <c r="AH22" s="9">
        <v>13</v>
      </c>
      <c r="AI22" s="9">
        <v>15</v>
      </c>
      <c r="AJ22" s="4">
        <f t="shared" si="4"/>
        <v>2</v>
      </c>
      <c r="AK22" s="9">
        <v>5</v>
      </c>
      <c r="AL22" s="7">
        <v>9</v>
      </c>
      <c r="AM22">
        <v>10</v>
      </c>
      <c r="AN22" s="5">
        <f t="shared" si="5"/>
        <v>1</v>
      </c>
      <c r="AO22">
        <v>15</v>
      </c>
      <c r="AP22" s="1">
        <v>15</v>
      </c>
      <c r="AQ22" s="5">
        <f t="shared" si="6"/>
        <v>0</v>
      </c>
      <c r="AR22">
        <v>8</v>
      </c>
      <c r="AS22">
        <v>8</v>
      </c>
      <c r="AT22" s="5">
        <f t="shared" si="7"/>
        <v>0</v>
      </c>
      <c r="AU22">
        <v>7</v>
      </c>
      <c r="AV22">
        <v>5</v>
      </c>
      <c r="AW22" s="5">
        <f t="shared" si="8"/>
        <v>-2</v>
      </c>
      <c r="AX22">
        <v>1</v>
      </c>
      <c r="AY22">
        <v>1</v>
      </c>
      <c r="AZ22" s="5">
        <f t="shared" si="9"/>
        <v>0</v>
      </c>
      <c r="BA22">
        <v>11</v>
      </c>
      <c r="BB22">
        <v>7</v>
      </c>
      <c r="BC22" s="5">
        <f t="shared" si="10"/>
        <v>-4</v>
      </c>
      <c r="BD22">
        <v>1</v>
      </c>
      <c r="BE22" s="1">
        <v>1</v>
      </c>
      <c r="BF22">
        <v>1</v>
      </c>
      <c r="BG22" t="s">
        <v>11</v>
      </c>
    </row>
    <row r="23" spans="1:59" x14ac:dyDescent="0.35">
      <c r="A23" s="14">
        <v>42468</v>
      </c>
      <c r="B23">
        <v>22</v>
      </c>
      <c r="C23" t="s">
        <v>155</v>
      </c>
      <c r="D23">
        <v>0</v>
      </c>
      <c r="E23">
        <v>144.5</v>
      </c>
      <c r="F23">
        <v>76.5</v>
      </c>
      <c r="G23">
        <f t="shared" si="0"/>
        <v>36.63749236718909</v>
      </c>
      <c r="H23">
        <v>1</v>
      </c>
      <c r="I23">
        <v>1</v>
      </c>
      <c r="J23">
        <v>1</v>
      </c>
      <c r="K23">
        <v>1</v>
      </c>
      <c r="L23">
        <v>2</v>
      </c>
      <c r="M23">
        <v>1</v>
      </c>
      <c r="N23">
        <v>1</v>
      </c>
      <c r="O23">
        <v>140</v>
      </c>
      <c r="Q23">
        <v>2.5</v>
      </c>
      <c r="R23">
        <v>0</v>
      </c>
      <c r="S23">
        <v>50</v>
      </c>
      <c r="T23">
        <v>0</v>
      </c>
      <c r="U23" s="9">
        <v>20</v>
      </c>
      <c r="V23" s="9">
        <v>2</v>
      </c>
      <c r="W23" s="9">
        <v>6</v>
      </c>
      <c r="X23" s="9">
        <v>3</v>
      </c>
      <c r="AA23" s="10">
        <f t="shared" si="1"/>
        <v>220</v>
      </c>
      <c r="AB23" s="10">
        <f t="shared" si="2"/>
        <v>94.285714285714278</v>
      </c>
      <c r="AC23">
        <v>2</v>
      </c>
      <c r="AD23" s="9">
        <v>6</v>
      </c>
      <c r="AE23" s="9">
        <v>0</v>
      </c>
      <c r="AF23" s="9"/>
      <c r="AG23" s="1">
        <f t="shared" si="3"/>
        <v>8</v>
      </c>
      <c r="AH23" s="9">
        <v>14</v>
      </c>
      <c r="AI23" s="9">
        <v>14</v>
      </c>
      <c r="AJ23" s="4">
        <f t="shared" si="4"/>
        <v>0</v>
      </c>
      <c r="AK23" s="9">
        <v>5</v>
      </c>
      <c r="AL23" s="7">
        <v>9</v>
      </c>
      <c r="AM23" s="9">
        <v>9</v>
      </c>
      <c r="AN23" s="5">
        <f t="shared" si="5"/>
        <v>0</v>
      </c>
      <c r="AO23">
        <v>13</v>
      </c>
      <c r="AP23" s="1">
        <v>15</v>
      </c>
      <c r="AQ23" s="5">
        <f t="shared" si="6"/>
        <v>2</v>
      </c>
      <c r="AR23">
        <v>9</v>
      </c>
      <c r="AS23">
        <v>8</v>
      </c>
      <c r="AT23" s="5">
        <f t="shared" si="7"/>
        <v>-1</v>
      </c>
      <c r="AU23">
        <v>8</v>
      </c>
      <c r="AV23">
        <v>5</v>
      </c>
      <c r="AW23" s="5">
        <f t="shared" si="8"/>
        <v>-3</v>
      </c>
      <c r="AX23">
        <v>1</v>
      </c>
      <c r="AY23">
        <v>1</v>
      </c>
      <c r="AZ23" s="5">
        <f t="shared" si="9"/>
        <v>0</v>
      </c>
      <c r="BA23">
        <v>13</v>
      </c>
      <c r="BB23">
        <v>8</v>
      </c>
      <c r="BC23" s="5">
        <f t="shared" si="10"/>
        <v>-5</v>
      </c>
      <c r="BD23">
        <v>1</v>
      </c>
      <c r="BE23" s="1">
        <v>1</v>
      </c>
      <c r="BF23">
        <v>1</v>
      </c>
      <c r="BG23" t="s">
        <v>12</v>
      </c>
    </row>
    <row r="24" spans="1:59" x14ac:dyDescent="0.35">
      <c r="A24" s="14">
        <v>42468</v>
      </c>
      <c r="B24">
        <v>23</v>
      </c>
      <c r="C24" t="s">
        <v>156</v>
      </c>
      <c r="D24">
        <v>0</v>
      </c>
      <c r="E24">
        <v>154</v>
      </c>
      <c r="F24">
        <v>87.4</v>
      </c>
      <c r="G24">
        <f t="shared" si="0"/>
        <v>36.852757631978413</v>
      </c>
      <c r="H24">
        <v>1</v>
      </c>
      <c r="I24">
        <v>1</v>
      </c>
      <c r="J24">
        <v>0</v>
      </c>
      <c r="K24">
        <v>1</v>
      </c>
      <c r="L24">
        <v>1</v>
      </c>
      <c r="M24">
        <v>2</v>
      </c>
      <c r="N24">
        <v>0</v>
      </c>
      <c r="O24">
        <v>105</v>
      </c>
      <c r="Q24">
        <v>1.5</v>
      </c>
      <c r="R24">
        <v>0</v>
      </c>
      <c r="S24">
        <v>0</v>
      </c>
      <c r="T24">
        <v>0</v>
      </c>
      <c r="U24" s="9">
        <v>20</v>
      </c>
      <c r="V24" s="9">
        <v>0</v>
      </c>
      <c r="W24" s="9">
        <v>0</v>
      </c>
      <c r="X24" s="9">
        <v>0</v>
      </c>
      <c r="AA24" s="10">
        <f t="shared" si="1"/>
        <v>0</v>
      </c>
      <c r="AB24" s="10">
        <f t="shared" si="2"/>
        <v>0</v>
      </c>
      <c r="AC24">
        <v>0</v>
      </c>
      <c r="AD24" s="9">
        <v>0</v>
      </c>
      <c r="AE24" s="9">
        <v>0</v>
      </c>
      <c r="AF24" s="9"/>
      <c r="AG24" s="1">
        <f t="shared" si="3"/>
        <v>0</v>
      </c>
      <c r="AH24" s="9">
        <v>11</v>
      </c>
      <c r="AI24" s="9">
        <v>10</v>
      </c>
      <c r="AJ24" s="4">
        <f t="shared" si="4"/>
        <v>-1</v>
      </c>
      <c r="AK24" s="9">
        <v>3</v>
      </c>
      <c r="AL24" s="7">
        <v>8</v>
      </c>
      <c r="AM24" s="9">
        <v>7</v>
      </c>
      <c r="AN24" s="5">
        <f t="shared" si="5"/>
        <v>-1</v>
      </c>
      <c r="AO24">
        <v>13</v>
      </c>
      <c r="AP24" s="1">
        <v>4</v>
      </c>
      <c r="AQ24" s="5">
        <f t="shared" si="6"/>
        <v>-9</v>
      </c>
      <c r="AR24">
        <v>9</v>
      </c>
      <c r="AS24">
        <v>13</v>
      </c>
      <c r="AT24" s="5">
        <f t="shared" si="7"/>
        <v>4</v>
      </c>
      <c r="AU24">
        <v>9</v>
      </c>
      <c r="AV24">
        <v>6</v>
      </c>
      <c r="AW24" s="5">
        <f t="shared" si="8"/>
        <v>-3</v>
      </c>
      <c r="AX24">
        <v>1</v>
      </c>
      <c r="AY24">
        <v>1</v>
      </c>
      <c r="AZ24" s="5">
        <f t="shared" si="9"/>
        <v>0</v>
      </c>
      <c r="BA24">
        <v>14</v>
      </c>
      <c r="BB24">
        <v>7</v>
      </c>
      <c r="BC24" s="5">
        <f t="shared" si="10"/>
        <v>-7</v>
      </c>
      <c r="BD24">
        <v>1</v>
      </c>
      <c r="BE24" s="1">
        <v>1</v>
      </c>
      <c r="BF24">
        <v>1</v>
      </c>
      <c r="BG24" t="s">
        <v>53</v>
      </c>
    </row>
    <row r="25" spans="1:59" x14ac:dyDescent="0.35">
      <c r="A25" s="14">
        <v>42473</v>
      </c>
      <c r="B25">
        <v>24</v>
      </c>
      <c r="C25" t="s">
        <v>156</v>
      </c>
      <c r="D25">
        <v>1</v>
      </c>
      <c r="E25">
        <v>165.5</v>
      </c>
      <c r="F25">
        <v>124</v>
      </c>
      <c r="G25">
        <f t="shared" si="0"/>
        <v>45.271583866521844</v>
      </c>
      <c r="H25">
        <v>1</v>
      </c>
      <c r="I25">
        <v>1</v>
      </c>
      <c r="J25">
        <v>0</v>
      </c>
      <c r="K25">
        <v>1</v>
      </c>
      <c r="L25">
        <v>2</v>
      </c>
      <c r="M25">
        <v>1</v>
      </c>
      <c r="N25">
        <v>1</v>
      </c>
      <c r="O25">
        <v>225</v>
      </c>
      <c r="Q25">
        <v>2.5</v>
      </c>
      <c r="R25">
        <v>0</v>
      </c>
      <c r="S25">
        <v>0</v>
      </c>
      <c r="T25">
        <v>25</v>
      </c>
      <c r="U25" s="9">
        <v>26</v>
      </c>
      <c r="V25" s="9">
        <v>5</v>
      </c>
      <c r="W25" s="9">
        <v>5</v>
      </c>
      <c r="X25" s="9">
        <v>4</v>
      </c>
      <c r="Y25" s="9">
        <v>3</v>
      </c>
      <c r="AA25" s="10">
        <f t="shared" si="1"/>
        <v>442</v>
      </c>
      <c r="AB25" s="10">
        <f t="shared" si="2"/>
        <v>117.86666666666666</v>
      </c>
      <c r="AC25" s="9">
        <v>9</v>
      </c>
      <c r="AD25" s="9">
        <v>39</v>
      </c>
      <c r="AE25" s="9">
        <v>10</v>
      </c>
      <c r="AF25" s="9">
        <v>13</v>
      </c>
      <c r="AG25" s="1">
        <f t="shared" si="3"/>
        <v>71</v>
      </c>
      <c r="AH25" s="9">
        <v>15</v>
      </c>
      <c r="AI25" s="9">
        <v>15</v>
      </c>
      <c r="AJ25" s="4">
        <f t="shared" si="4"/>
        <v>0</v>
      </c>
      <c r="AK25" s="9">
        <v>5</v>
      </c>
      <c r="AL25" s="7">
        <v>10</v>
      </c>
      <c r="AM25" s="9">
        <v>10</v>
      </c>
      <c r="AN25" s="5">
        <f t="shared" si="5"/>
        <v>0</v>
      </c>
      <c r="AO25">
        <v>14</v>
      </c>
      <c r="AP25" s="1">
        <v>15</v>
      </c>
      <c r="AQ25" s="5">
        <f t="shared" si="6"/>
        <v>1</v>
      </c>
      <c r="AR25">
        <v>8</v>
      </c>
      <c r="AS25">
        <v>8</v>
      </c>
      <c r="AT25" s="5">
        <f t="shared" si="7"/>
        <v>0</v>
      </c>
      <c r="AU25">
        <v>12</v>
      </c>
      <c r="AV25">
        <v>5</v>
      </c>
      <c r="AW25" s="5">
        <f t="shared" si="8"/>
        <v>-7</v>
      </c>
      <c r="AX25">
        <v>1</v>
      </c>
      <c r="AY25">
        <v>1</v>
      </c>
      <c r="AZ25" s="5">
        <f t="shared" si="9"/>
        <v>0</v>
      </c>
      <c r="BA25">
        <v>13</v>
      </c>
      <c r="BB25">
        <v>7</v>
      </c>
      <c r="BC25" s="5">
        <f t="shared" si="10"/>
        <v>-6</v>
      </c>
      <c r="BD25">
        <v>1</v>
      </c>
      <c r="BE25" s="1">
        <v>1</v>
      </c>
      <c r="BF25">
        <v>1</v>
      </c>
      <c r="BG25" t="s">
        <v>56</v>
      </c>
    </row>
    <row r="26" spans="1:59" x14ac:dyDescent="0.35">
      <c r="A26" s="14">
        <v>42479</v>
      </c>
      <c r="B26">
        <v>25</v>
      </c>
      <c r="C26" t="s">
        <v>155</v>
      </c>
      <c r="D26">
        <v>0</v>
      </c>
      <c r="E26">
        <v>158.5</v>
      </c>
      <c r="F26">
        <v>70.5</v>
      </c>
      <c r="G26">
        <f t="shared" si="0"/>
        <v>28.062773039835207</v>
      </c>
      <c r="H26">
        <v>1</v>
      </c>
      <c r="I26">
        <v>1</v>
      </c>
      <c r="J26">
        <v>0</v>
      </c>
      <c r="K26">
        <v>1</v>
      </c>
      <c r="L26">
        <v>2</v>
      </c>
      <c r="M26">
        <v>1</v>
      </c>
      <c r="N26">
        <v>1</v>
      </c>
      <c r="O26">
        <v>115</v>
      </c>
      <c r="Q26">
        <v>3</v>
      </c>
      <c r="R26">
        <v>0</v>
      </c>
      <c r="S26">
        <v>0</v>
      </c>
      <c r="T26">
        <v>0</v>
      </c>
      <c r="U26" s="9">
        <v>20</v>
      </c>
      <c r="V26" s="9">
        <v>0</v>
      </c>
      <c r="W26" s="9">
        <v>0</v>
      </c>
      <c r="AA26" s="10">
        <f>(V26+W26+X26+Y26)*U26</f>
        <v>0</v>
      </c>
      <c r="AB26" s="10">
        <f t="shared" si="2"/>
        <v>0</v>
      </c>
      <c r="AC26">
        <v>0</v>
      </c>
      <c r="AD26" s="9">
        <v>0</v>
      </c>
      <c r="AE26" s="9"/>
      <c r="AG26" s="1">
        <f t="shared" si="3"/>
        <v>0</v>
      </c>
      <c r="AH26" s="9">
        <v>15</v>
      </c>
      <c r="AI26" s="9">
        <v>15</v>
      </c>
      <c r="AJ26" s="4">
        <f t="shared" si="4"/>
        <v>0</v>
      </c>
      <c r="AK26" s="9">
        <v>5</v>
      </c>
      <c r="AL26" s="7">
        <v>10</v>
      </c>
      <c r="AM26" s="9">
        <v>10</v>
      </c>
      <c r="AN26" s="5">
        <f t="shared" si="5"/>
        <v>0</v>
      </c>
      <c r="AO26">
        <v>15</v>
      </c>
      <c r="AP26" s="1">
        <v>15</v>
      </c>
      <c r="AQ26" s="5">
        <f t="shared" si="6"/>
        <v>0</v>
      </c>
      <c r="AR26">
        <v>8</v>
      </c>
      <c r="AS26">
        <v>8</v>
      </c>
      <c r="AT26" s="5">
        <f t="shared" si="7"/>
        <v>0</v>
      </c>
      <c r="AU26">
        <v>5</v>
      </c>
      <c r="AV26">
        <v>5</v>
      </c>
      <c r="AW26" s="5">
        <f t="shared" si="8"/>
        <v>0</v>
      </c>
      <c r="AX26">
        <v>1</v>
      </c>
      <c r="AY26">
        <v>1</v>
      </c>
      <c r="AZ26" s="5">
        <f t="shared" si="9"/>
        <v>0</v>
      </c>
      <c r="BA26">
        <v>8</v>
      </c>
      <c r="BB26">
        <v>7</v>
      </c>
      <c r="BC26" s="5">
        <f t="shared" si="10"/>
        <v>-1</v>
      </c>
      <c r="BD26">
        <v>1</v>
      </c>
      <c r="BE26" s="1">
        <v>1</v>
      </c>
      <c r="BF26">
        <v>1</v>
      </c>
    </row>
    <row r="27" spans="1:59" x14ac:dyDescent="0.35">
      <c r="A27" s="14">
        <v>42467</v>
      </c>
      <c r="B27">
        <v>26</v>
      </c>
      <c r="C27" t="s">
        <v>156</v>
      </c>
      <c r="D27">
        <v>1</v>
      </c>
      <c r="E27">
        <v>180</v>
      </c>
      <c r="F27">
        <v>82</v>
      </c>
      <c r="G27">
        <f t="shared" si="0"/>
        <v>25.308641975308639</v>
      </c>
      <c r="H27">
        <v>1</v>
      </c>
      <c r="I27">
        <v>0</v>
      </c>
      <c r="J27">
        <v>0</v>
      </c>
      <c r="K27">
        <v>0</v>
      </c>
      <c r="L27">
        <v>1</v>
      </c>
      <c r="M27">
        <v>0</v>
      </c>
      <c r="N27">
        <v>0</v>
      </c>
      <c r="O27">
        <v>140</v>
      </c>
      <c r="P27">
        <v>30</v>
      </c>
      <c r="Q27">
        <v>0</v>
      </c>
      <c r="R27">
        <v>0</v>
      </c>
      <c r="S27">
        <v>0</v>
      </c>
      <c r="T27">
        <v>0</v>
      </c>
      <c r="U27" s="9">
        <v>30</v>
      </c>
      <c r="V27" s="9">
        <v>1</v>
      </c>
      <c r="W27" s="9">
        <v>0</v>
      </c>
      <c r="X27" s="9">
        <v>0</v>
      </c>
      <c r="AA27" s="10">
        <f t="shared" si="1"/>
        <v>30</v>
      </c>
      <c r="AB27" s="10">
        <f t="shared" si="2"/>
        <v>12.857142857142856</v>
      </c>
      <c r="AC27" s="9">
        <v>0</v>
      </c>
      <c r="AD27" s="9">
        <v>0</v>
      </c>
      <c r="AE27" s="9">
        <v>0</v>
      </c>
      <c r="AG27" s="1">
        <f t="shared" si="3"/>
        <v>0</v>
      </c>
      <c r="AH27" s="9">
        <v>14</v>
      </c>
      <c r="AI27" s="9">
        <v>13</v>
      </c>
      <c r="AJ27" s="4">
        <f t="shared" si="4"/>
        <v>-1</v>
      </c>
      <c r="AK27" s="9">
        <v>4</v>
      </c>
      <c r="AL27" s="7">
        <v>9</v>
      </c>
      <c r="AM27" s="9">
        <v>9</v>
      </c>
      <c r="AN27" s="5">
        <f t="shared" si="5"/>
        <v>0</v>
      </c>
      <c r="AO27">
        <v>14</v>
      </c>
      <c r="AP27" s="1">
        <v>15</v>
      </c>
      <c r="AQ27" s="5">
        <f t="shared" si="6"/>
        <v>1</v>
      </c>
      <c r="AR27">
        <v>8</v>
      </c>
      <c r="AS27">
        <v>8</v>
      </c>
      <c r="AT27" s="5">
        <f t="shared" si="7"/>
        <v>0</v>
      </c>
      <c r="AU27">
        <v>7</v>
      </c>
      <c r="AV27">
        <v>5</v>
      </c>
      <c r="AW27" s="5">
        <f t="shared" si="8"/>
        <v>-2</v>
      </c>
      <c r="AX27">
        <v>1</v>
      </c>
      <c r="AY27">
        <v>1</v>
      </c>
      <c r="AZ27" s="5">
        <f t="shared" si="9"/>
        <v>0</v>
      </c>
      <c r="BA27">
        <v>10</v>
      </c>
      <c r="BB27">
        <v>7</v>
      </c>
      <c r="BC27" s="5">
        <f t="shared" si="10"/>
        <v>-3</v>
      </c>
      <c r="BD27">
        <v>1</v>
      </c>
      <c r="BE27" s="1">
        <v>1</v>
      </c>
      <c r="BF27">
        <v>1</v>
      </c>
      <c r="BG27" t="s">
        <v>57</v>
      </c>
    </row>
    <row r="28" spans="1:59" x14ac:dyDescent="0.35">
      <c r="A28" s="14">
        <v>42467</v>
      </c>
      <c r="B28">
        <v>27</v>
      </c>
      <c r="C28" t="s">
        <v>158</v>
      </c>
      <c r="D28">
        <v>1</v>
      </c>
      <c r="E28">
        <v>175</v>
      </c>
      <c r="F28">
        <v>82</v>
      </c>
      <c r="G28">
        <f t="shared" si="0"/>
        <v>26.775510204081634</v>
      </c>
      <c r="H28">
        <v>1</v>
      </c>
      <c r="I28">
        <v>0</v>
      </c>
      <c r="J28">
        <v>0</v>
      </c>
      <c r="K28">
        <v>0</v>
      </c>
      <c r="L28">
        <v>1</v>
      </c>
      <c r="M28">
        <v>2</v>
      </c>
      <c r="N28">
        <v>0</v>
      </c>
      <c r="O28">
        <v>120</v>
      </c>
      <c r="Q28">
        <v>0</v>
      </c>
      <c r="R28">
        <v>0</v>
      </c>
      <c r="S28">
        <v>0</v>
      </c>
      <c r="T28">
        <v>0</v>
      </c>
      <c r="U28" s="9">
        <v>30</v>
      </c>
      <c r="V28" s="9">
        <v>2</v>
      </c>
      <c r="W28" s="9">
        <v>0</v>
      </c>
      <c r="AA28" s="10">
        <f t="shared" si="1"/>
        <v>60</v>
      </c>
      <c r="AB28" s="10">
        <f t="shared" si="2"/>
        <v>30</v>
      </c>
      <c r="AC28">
        <v>0</v>
      </c>
      <c r="AD28" s="9">
        <v>0</v>
      </c>
      <c r="AG28" s="1">
        <f t="shared" si="3"/>
        <v>0</v>
      </c>
      <c r="AH28" s="9">
        <v>12</v>
      </c>
      <c r="AI28" s="9">
        <v>11</v>
      </c>
      <c r="AJ28" s="4">
        <f t="shared" si="4"/>
        <v>-1</v>
      </c>
      <c r="AL28" s="7">
        <v>9</v>
      </c>
      <c r="AM28" s="9">
        <v>10</v>
      </c>
      <c r="AN28" s="5">
        <f t="shared" si="5"/>
        <v>1</v>
      </c>
      <c r="AO28">
        <v>14</v>
      </c>
      <c r="AP28" s="1">
        <v>15</v>
      </c>
      <c r="AQ28" s="5">
        <f t="shared" si="6"/>
        <v>1</v>
      </c>
      <c r="AR28">
        <v>8</v>
      </c>
      <c r="AS28">
        <v>8</v>
      </c>
      <c r="AT28" s="5">
        <f t="shared" si="7"/>
        <v>0</v>
      </c>
      <c r="AU28">
        <v>6</v>
      </c>
      <c r="AV28">
        <v>7</v>
      </c>
      <c r="AW28" s="5">
        <f t="shared" si="8"/>
        <v>1</v>
      </c>
      <c r="AX28">
        <v>1</v>
      </c>
      <c r="AY28">
        <v>1</v>
      </c>
      <c r="AZ28" s="5">
        <f t="shared" si="9"/>
        <v>0</v>
      </c>
      <c r="BA28">
        <v>15</v>
      </c>
      <c r="BB28">
        <v>8</v>
      </c>
      <c r="BC28" s="5">
        <f t="shared" si="10"/>
        <v>-7</v>
      </c>
      <c r="BD28">
        <v>1</v>
      </c>
      <c r="BE28" s="1">
        <v>1</v>
      </c>
      <c r="BF28">
        <v>1</v>
      </c>
      <c r="BG28" t="s">
        <v>58</v>
      </c>
    </row>
    <row r="29" spans="1:59" x14ac:dyDescent="0.35">
      <c r="A29" s="14">
        <v>42466</v>
      </c>
      <c r="B29">
        <v>28</v>
      </c>
      <c r="C29" t="s">
        <v>156</v>
      </c>
      <c r="D29">
        <v>1</v>
      </c>
      <c r="E29">
        <v>169</v>
      </c>
      <c r="F29">
        <v>97.9</v>
      </c>
      <c r="G29">
        <f t="shared" si="0"/>
        <v>34.277511291621451</v>
      </c>
      <c r="H29">
        <v>1</v>
      </c>
      <c r="I29">
        <v>1</v>
      </c>
      <c r="J29">
        <v>0</v>
      </c>
      <c r="K29">
        <v>1</v>
      </c>
      <c r="L29">
        <v>2</v>
      </c>
      <c r="M29">
        <v>1</v>
      </c>
      <c r="N29">
        <v>1</v>
      </c>
      <c r="O29">
        <v>120</v>
      </c>
      <c r="P29">
        <v>30</v>
      </c>
      <c r="Q29">
        <v>4</v>
      </c>
      <c r="R29">
        <v>0</v>
      </c>
      <c r="S29">
        <v>0</v>
      </c>
      <c r="T29">
        <v>0</v>
      </c>
      <c r="U29" s="9">
        <v>28</v>
      </c>
      <c r="V29" s="9">
        <v>4</v>
      </c>
      <c r="W29" s="9">
        <v>0</v>
      </c>
      <c r="AA29" s="10">
        <f t="shared" si="1"/>
        <v>112</v>
      </c>
      <c r="AB29" s="10">
        <f t="shared" si="2"/>
        <v>56</v>
      </c>
      <c r="AC29" s="9">
        <v>0</v>
      </c>
      <c r="AD29" s="9">
        <v>0</v>
      </c>
      <c r="AG29" s="1">
        <f t="shared" si="3"/>
        <v>0</v>
      </c>
      <c r="AH29" s="9">
        <v>11</v>
      </c>
      <c r="AI29" s="9">
        <v>15</v>
      </c>
      <c r="AJ29" s="4">
        <f t="shared" si="4"/>
        <v>4</v>
      </c>
      <c r="AK29" s="9">
        <v>5</v>
      </c>
      <c r="AL29" s="7">
        <v>8</v>
      </c>
      <c r="AM29" s="9">
        <v>10</v>
      </c>
      <c r="AN29" s="5">
        <f t="shared" si="5"/>
        <v>2</v>
      </c>
      <c r="AO29">
        <v>13</v>
      </c>
      <c r="AP29" s="1">
        <v>15</v>
      </c>
      <c r="AQ29" s="5">
        <f t="shared" si="6"/>
        <v>2</v>
      </c>
      <c r="AR29">
        <v>8</v>
      </c>
      <c r="AS29">
        <v>8</v>
      </c>
      <c r="AT29" s="5">
        <f t="shared" si="7"/>
        <v>0</v>
      </c>
      <c r="AU29">
        <v>5</v>
      </c>
      <c r="AV29">
        <v>5</v>
      </c>
      <c r="AW29" s="5">
        <f t="shared" si="8"/>
        <v>0</v>
      </c>
      <c r="AX29">
        <v>1</v>
      </c>
      <c r="AY29">
        <v>1</v>
      </c>
      <c r="AZ29" s="5">
        <f t="shared" si="9"/>
        <v>0</v>
      </c>
      <c r="BA29">
        <v>15</v>
      </c>
      <c r="BB29">
        <v>7</v>
      </c>
      <c r="BC29" s="5">
        <f t="shared" si="10"/>
        <v>-8</v>
      </c>
      <c r="BD29">
        <v>1</v>
      </c>
      <c r="BE29" s="1">
        <v>1</v>
      </c>
      <c r="BF29">
        <v>1</v>
      </c>
      <c r="BG29" t="s">
        <v>59</v>
      </c>
    </row>
    <row r="30" spans="1:59" x14ac:dyDescent="0.35">
      <c r="A30" s="14">
        <v>42451</v>
      </c>
      <c r="B30">
        <v>29</v>
      </c>
      <c r="C30" t="s">
        <v>155</v>
      </c>
      <c r="D30">
        <v>1</v>
      </c>
      <c r="E30">
        <v>162</v>
      </c>
      <c r="F30">
        <v>112</v>
      </c>
      <c r="G30">
        <f t="shared" si="0"/>
        <v>42.676421277244316</v>
      </c>
      <c r="H30">
        <v>1</v>
      </c>
      <c r="I30">
        <v>0</v>
      </c>
      <c r="J30">
        <v>1</v>
      </c>
      <c r="K30">
        <v>1</v>
      </c>
      <c r="L30">
        <v>2</v>
      </c>
      <c r="M30">
        <v>1</v>
      </c>
      <c r="N30">
        <v>1</v>
      </c>
      <c r="O30">
        <v>140</v>
      </c>
      <c r="P30">
        <v>120</v>
      </c>
      <c r="Q30">
        <v>0</v>
      </c>
      <c r="R30">
        <v>0</v>
      </c>
      <c r="S30">
        <v>25</v>
      </c>
      <c r="T30">
        <v>0</v>
      </c>
      <c r="U30" s="9">
        <v>25</v>
      </c>
      <c r="V30" s="9">
        <v>3</v>
      </c>
      <c r="W30" s="9">
        <v>3</v>
      </c>
      <c r="X30" s="9">
        <v>0</v>
      </c>
      <c r="AA30" s="10">
        <f t="shared" si="1"/>
        <v>150</v>
      </c>
      <c r="AB30" s="10">
        <f t="shared" si="2"/>
        <v>64.285714285714278</v>
      </c>
      <c r="AC30" s="9">
        <v>0</v>
      </c>
      <c r="AD30" s="9">
        <v>0</v>
      </c>
      <c r="AE30" s="9">
        <v>0</v>
      </c>
      <c r="AG30" s="1">
        <f t="shared" si="3"/>
        <v>0</v>
      </c>
      <c r="AH30" s="9">
        <v>13</v>
      </c>
      <c r="AI30" s="9">
        <v>13</v>
      </c>
      <c r="AJ30" s="4">
        <f t="shared" si="4"/>
        <v>0</v>
      </c>
      <c r="AK30" s="9">
        <v>4</v>
      </c>
      <c r="AL30" s="7">
        <v>9</v>
      </c>
      <c r="AM30" s="9">
        <v>9</v>
      </c>
      <c r="AN30" s="5">
        <f t="shared" si="5"/>
        <v>0</v>
      </c>
      <c r="AO30">
        <v>13</v>
      </c>
      <c r="AP30" s="1">
        <v>12</v>
      </c>
      <c r="AQ30" s="5">
        <f t="shared" si="6"/>
        <v>-1</v>
      </c>
      <c r="AR30">
        <v>8</v>
      </c>
      <c r="AS30">
        <v>8</v>
      </c>
      <c r="AT30" s="5">
        <f t="shared" si="7"/>
        <v>0</v>
      </c>
      <c r="AU30">
        <v>6</v>
      </c>
      <c r="AV30">
        <v>7</v>
      </c>
      <c r="AW30" s="5">
        <f t="shared" si="8"/>
        <v>1</v>
      </c>
      <c r="AX30">
        <v>1</v>
      </c>
      <c r="AY30">
        <v>1</v>
      </c>
      <c r="AZ30" s="5">
        <f t="shared" si="9"/>
        <v>0</v>
      </c>
      <c r="BA30">
        <v>9</v>
      </c>
      <c r="BB30">
        <v>8</v>
      </c>
      <c r="BC30" s="5">
        <f t="shared" si="10"/>
        <v>-1</v>
      </c>
      <c r="BD30">
        <v>1</v>
      </c>
      <c r="BE30" s="1">
        <v>1</v>
      </c>
      <c r="BF30">
        <v>1</v>
      </c>
    </row>
    <row r="31" spans="1:59" x14ac:dyDescent="0.35">
      <c r="A31" s="14">
        <v>42451</v>
      </c>
      <c r="B31">
        <v>30</v>
      </c>
      <c r="C31" t="s">
        <v>159</v>
      </c>
      <c r="D31">
        <v>1</v>
      </c>
      <c r="E31">
        <v>174</v>
      </c>
      <c r="F31">
        <v>100</v>
      </c>
      <c r="G31">
        <f t="shared" si="0"/>
        <v>33.029462280354075</v>
      </c>
      <c r="H31">
        <v>1</v>
      </c>
      <c r="I31">
        <v>1</v>
      </c>
      <c r="J31">
        <v>0</v>
      </c>
      <c r="K31">
        <v>1</v>
      </c>
      <c r="L31">
        <v>2</v>
      </c>
      <c r="M31">
        <v>3</v>
      </c>
      <c r="N31">
        <v>1</v>
      </c>
      <c r="O31">
        <v>110</v>
      </c>
      <c r="P31">
        <v>85</v>
      </c>
      <c r="Q31">
        <v>3</v>
      </c>
      <c r="R31">
        <v>0</v>
      </c>
      <c r="S31">
        <v>0</v>
      </c>
      <c r="T31">
        <v>50</v>
      </c>
      <c r="U31" s="9">
        <v>30</v>
      </c>
      <c r="V31" s="9">
        <v>2</v>
      </c>
      <c r="W31" s="9">
        <v>3</v>
      </c>
      <c r="AA31" s="10">
        <f t="shared" si="1"/>
        <v>150</v>
      </c>
      <c r="AB31" s="10">
        <f t="shared" si="2"/>
        <v>81.818181818181813</v>
      </c>
      <c r="AC31" s="9">
        <v>0</v>
      </c>
      <c r="AD31" s="9">
        <v>0</v>
      </c>
      <c r="AG31" s="1">
        <f t="shared" si="3"/>
        <v>0</v>
      </c>
      <c r="AH31" s="9">
        <v>14</v>
      </c>
      <c r="AI31" s="9">
        <v>15</v>
      </c>
      <c r="AJ31" s="4">
        <f t="shared" si="4"/>
        <v>1</v>
      </c>
      <c r="AK31" s="9">
        <v>5</v>
      </c>
      <c r="AL31" s="7">
        <v>10</v>
      </c>
      <c r="AM31" s="9">
        <v>10</v>
      </c>
      <c r="AN31" s="5">
        <f t="shared" si="5"/>
        <v>0</v>
      </c>
      <c r="AO31">
        <v>14</v>
      </c>
      <c r="AP31" s="1">
        <v>11</v>
      </c>
      <c r="AQ31" s="5">
        <f t="shared" si="6"/>
        <v>-3</v>
      </c>
      <c r="AR31">
        <v>12</v>
      </c>
      <c r="AS31">
        <v>11</v>
      </c>
      <c r="AT31" s="5">
        <f t="shared" si="7"/>
        <v>-1</v>
      </c>
      <c r="AU31">
        <v>7</v>
      </c>
      <c r="AV31">
        <v>5</v>
      </c>
      <c r="AW31" s="5">
        <f t="shared" si="8"/>
        <v>-2</v>
      </c>
      <c r="AX31">
        <v>1</v>
      </c>
      <c r="AY31">
        <v>1</v>
      </c>
      <c r="AZ31" s="5">
        <f t="shared" si="9"/>
        <v>0</v>
      </c>
      <c r="BA31">
        <v>9</v>
      </c>
      <c r="BB31">
        <v>7</v>
      </c>
      <c r="BC31" s="5">
        <f t="shared" si="10"/>
        <v>-2</v>
      </c>
      <c r="BD31">
        <v>1</v>
      </c>
      <c r="BE31" s="1">
        <v>1</v>
      </c>
      <c r="BF31">
        <v>1</v>
      </c>
      <c r="BG31" t="s">
        <v>61</v>
      </c>
    </row>
    <row r="32" spans="1:59" x14ac:dyDescent="0.35">
      <c r="A32" s="14">
        <v>42422</v>
      </c>
      <c r="B32">
        <v>31</v>
      </c>
      <c r="C32" t="s">
        <v>156</v>
      </c>
      <c r="D32">
        <v>0</v>
      </c>
      <c r="E32">
        <v>169</v>
      </c>
      <c r="F32">
        <v>137.69999999999999</v>
      </c>
      <c r="G32">
        <f t="shared" si="0"/>
        <v>48.212597598123317</v>
      </c>
      <c r="H32">
        <v>1</v>
      </c>
      <c r="I32">
        <v>1</v>
      </c>
      <c r="J32">
        <v>1</v>
      </c>
      <c r="K32">
        <v>1</v>
      </c>
      <c r="L32">
        <v>1</v>
      </c>
      <c r="M32">
        <v>0</v>
      </c>
      <c r="N32">
        <v>0</v>
      </c>
      <c r="O32">
        <v>170</v>
      </c>
      <c r="P32">
        <v>2</v>
      </c>
      <c r="Q32">
        <v>2</v>
      </c>
      <c r="R32">
        <v>0</v>
      </c>
      <c r="S32">
        <v>100</v>
      </c>
      <c r="T32">
        <v>0</v>
      </c>
      <c r="U32" s="9">
        <v>30</v>
      </c>
      <c r="V32" s="9">
        <v>0</v>
      </c>
      <c r="W32" s="9">
        <v>0</v>
      </c>
      <c r="X32" s="9">
        <v>0</v>
      </c>
      <c r="AA32" s="10">
        <f t="shared" si="1"/>
        <v>0</v>
      </c>
      <c r="AB32" s="10">
        <f t="shared" si="2"/>
        <v>0</v>
      </c>
      <c r="AC32" s="9">
        <v>0</v>
      </c>
      <c r="AD32" s="9">
        <v>0</v>
      </c>
      <c r="AE32" s="9">
        <v>0</v>
      </c>
      <c r="AG32" s="1">
        <f t="shared" si="3"/>
        <v>0</v>
      </c>
      <c r="AH32" s="9">
        <v>11</v>
      </c>
      <c r="AI32" s="9">
        <v>11</v>
      </c>
      <c r="AJ32" s="4">
        <f t="shared" si="4"/>
        <v>0</v>
      </c>
      <c r="AK32" s="9">
        <v>1</v>
      </c>
      <c r="AL32" s="7">
        <v>10</v>
      </c>
      <c r="AM32" s="9">
        <v>10</v>
      </c>
      <c r="AN32" s="5">
        <f t="shared" si="5"/>
        <v>0</v>
      </c>
      <c r="AO32">
        <v>14</v>
      </c>
      <c r="AP32" s="1">
        <v>13</v>
      </c>
      <c r="AQ32" s="5">
        <f t="shared" si="6"/>
        <v>-1</v>
      </c>
      <c r="AR32">
        <v>9</v>
      </c>
      <c r="AS32">
        <v>11</v>
      </c>
      <c r="AT32" s="5">
        <f t="shared" si="7"/>
        <v>2</v>
      </c>
      <c r="AU32">
        <v>7</v>
      </c>
      <c r="AV32">
        <v>5</v>
      </c>
      <c r="AW32" s="5">
        <f t="shared" si="8"/>
        <v>-2</v>
      </c>
      <c r="AX32">
        <v>1</v>
      </c>
      <c r="AY32">
        <v>1</v>
      </c>
      <c r="AZ32" s="5">
        <f t="shared" si="9"/>
        <v>0</v>
      </c>
      <c r="BA32">
        <v>19</v>
      </c>
      <c r="BB32">
        <v>13</v>
      </c>
      <c r="BC32" s="5">
        <f t="shared" si="10"/>
        <v>-6</v>
      </c>
      <c r="BD32">
        <v>1</v>
      </c>
      <c r="BE32" s="1">
        <v>1</v>
      </c>
      <c r="BF32">
        <v>1</v>
      </c>
      <c r="BG32" t="s">
        <v>62</v>
      </c>
    </row>
    <row r="33" spans="1:59" x14ac:dyDescent="0.35">
      <c r="A33" s="14">
        <v>42411</v>
      </c>
      <c r="B33">
        <v>32</v>
      </c>
      <c r="C33" t="s">
        <v>156</v>
      </c>
      <c r="D33">
        <v>0</v>
      </c>
      <c r="E33">
        <v>167</v>
      </c>
      <c r="F33">
        <v>125</v>
      </c>
      <c r="G33">
        <f t="shared" si="0"/>
        <v>44.820538563591384</v>
      </c>
      <c r="H33">
        <v>1</v>
      </c>
      <c r="I33">
        <v>1</v>
      </c>
      <c r="J33">
        <v>1</v>
      </c>
      <c r="K33">
        <v>1</v>
      </c>
      <c r="L33">
        <v>1</v>
      </c>
      <c r="M33">
        <v>0</v>
      </c>
      <c r="N33">
        <v>0</v>
      </c>
      <c r="O33">
        <v>110</v>
      </c>
      <c r="Q33">
        <v>5</v>
      </c>
      <c r="R33">
        <v>0</v>
      </c>
      <c r="S33">
        <v>100</v>
      </c>
      <c r="T33">
        <v>0</v>
      </c>
      <c r="U33" s="9">
        <v>30</v>
      </c>
      <c r="V33" s="9">
        <v>4</v>
      </c>
      <c r="W33" s="9">
        <v>2</v>
      </c>
      <c r="AA33" s="10">
        <f t="shared" si="1"/>
        <v>180</v>
      </c>
      <c r="AB33" s="10">
        <f t="shared" si="2"/>
        <v>98.181818181818187</v>
      </c>
      <c r="AC33" s="9">
        <v>0</v>
      </c>
      <c r="AD33" s="9">
        <v>0</v>
      </c>
      <c r="AG33" s="1">
        <f t="shared" si="3"/>
        <v>0</v>
      </c>
      <c r="AH33" s="9">
        <v>6</v>
      </c>
      <c r="AI33" s="9">
        <v>12</v>
      </c>
      <c r="AJ33" s="4">
        <f t="shared" si="4"/>
        <v>6</v>
      </c>
      <c r="AK33" s="9">
        <v>4</v>
      </c>
      <c r="AL33" s="7">
        <v>4</v>
      </c>
      <c r="AM33" s="9">
        <v>8</v>
      </c>
      <c r="AN33" s="5">
        <f t="shared" si="5"/>
        <v>4</v>
      </c>
      <c r="AO33">
        <v>6</v>
      </c>
      <c r="AP33" s="1">
        <v>9</v>
      </c>
      <c r="AQ33" s="5">
        <f t="shared" si="6"/>
        <v>3</v>
      </c>
      <c r="AR33">
        <v>15</v>
      </c>
      <c r="AS33">
        <v>14</v>
      </c>
      <c r="AT33" s="5">
        <f t="shared" si="7"/>
        <v>-1</v>
      </c>
      <c r="AU33">
        <v>20</v>
      </c>
      <c r="AV33">
        <v>5</v>
      </c>
      <c r="AW33" s="5">
        <f t="shared" si="8"/>
        <v>-15</v>
      </c>
      <c r="AX33">
        <v>1</v>
      </c>
      <c r="AY33">
        <v>1</v>
      </c>
      <c r="AZ33" s="5">
        <f t="shared" si="9"/>
        <v>0</v>
      </c>
      <c r="BA33">
        <v>26</v>
      </c>
      <c r="BB33">
        <v>10</v>
      </c>
      <c r="BC33" s="5">
        <f t="shared" si="10"/>
        <v>-16</v>
      </c>
      <c r="BD33">
        <v>1</v>
      </c>
      <c r="BE33" s="1">
        <v>1</v>
      </c>
      <c r="BF33">
        <v>1</v>
      </c>
    </row>
    <row r="34" spans="1:59" x14ac:dyDescent="0.35">
      <c r="A34" s="14">
        <v>42410</v>
      </c>
      <c r="B34">
        <v>33</v>
      </c>
      <c r="C34" t="s">
        <v>160</v>
      </c>
      <c r="D34">
        <v>1</v>
      </c>
      <c r="E34">
        <v>187</v>
      </c>
      <c r="F34">
        <v>99</v>
      </c>
      <c r="G34">
        <f t="shared" si="0"/>
        <v>28.310789556464293</v>
      </c>
      <c r="H34">
        <v>1</v>
      </c>
      <c r="I34">
        <v>1</v>
      </c>
      <c r="J34">
        <v>1</v>
      </c>
      <c r="K34">
        <v>1</v>
      </c>
      <c r="L34">
        <v>1</v>
      </c>
      <c r="M34">
        <v>0</v>
      </c>
      <c r="N34">
        <v>0</v>
      </c>
      <c r="O34">
        <v>135</v>
      </c>
      <c r="Q34">
        <v>1.5</v>
      </c>
      <c r="R34">
        <v>0</v>
      </c>
      <c r="S34">
        <v>50</v>
      </c>
      <c r="T34">
        <v>0</v>
      </c>
      <c r="U34" s="9">
        <v>30</v>
      </c>
      <c r="V34" s="9">
        <v>2</v>
      </c>
      <c r="W34" s="9">
        <v>3</v>
      </c>
      <c r="AA34" s="10">
        <f t="shared" si="1"/>
        <v>150</v>
      </c>
      <c r="AB34" s="10">
        <f t="shared" si="2"/>
        <v>66.666666666666671</v>
      </c>
      <c r="AC34" s="9">
        <v>0</v>
      </c>
      <c r="AD34" s="9">
        <v>0</v>
      </c>
      <c r="AG34" s="1">
        <f t="shared" si="3"/>
        <v>0</v>
      </c>
      <c r="AH34" s="9">
        <v>14</v>
      </c>
      <c r="AI34" s="9">
        <v>15</v>
      </c>
      <c r="AJ34" s="4">
        <f t="shared" si="4"/>
        <v>1</v>
      </c>
      <c r="AK34" s="9">
        <v>5</v>
      </c>
      <c r="AL34" s="7">
        <v>10</v>
      </c>
      <c r="AM34" s="9">
        <v>10</v>
      </c>
      <c r="AN34" s="5">
        <f t="shared" si="5"/>
        <v>0</v>
      </c>
      <c r="AO34">
        <v>15</v>
      </c>
      <c r="AP34" s="1">
        <v>15</v>
      </c>
      <c r="AQ34" s="5">
        <f t="shared" si="6"/>
        <v>0</v>
      </c>
      <c r="AR34">
        <v>8</v>
      </c>
      <c r="AS34">
        <v>8</v>
      </c>
      <c r="AT34" s="5">
        <f t="shared" si="7"/>
        <v>0</v>
      </c>
      <c r="AU34">
        <v>9</v>
      </c>
      <c r="AV34">
        <v>5</v>
      </c>
      <c r="AW34" s="5">
        <f t="shared" si="8"/>
        <v>-4</v>
      </c>
      <c r="AX34">
        <v>1</v>
      </c>
      <c r="AY34">
        <v>1</v>
      </c>
      <c r="AZ34" s="5">
        <f t="shared" si="9"/>
        <v>0</v>
      </c>
      <c r="BA34">
        <v>15</v>
      </c>
      <c r="BB34">
        <v>7</v>
      </c>
      <c r="BC34" s="5">
        <f t="shared" si="10"/>
        <v>-8</v>
      </c>
      <c r="BD34">
        <v>1</v>
      </c>
      <c r="BE34" s="1">
        <v>1</v>
      </c>
      <c r="BF34">
        <v>1</v>
      </c>
    </row>
    <row r="35" spans="1:59" x14ac:dyDescent="0.35">
      <c r="A35" s="14">
        <v>42430</v>
      </c>
      <c r="B35">
        <v>34</v>
      </c>
      <c r="C35" t="s">
        <v>155</v>
      </c>
      <c r="D35">
        <v>1</v>
      </c>
      <c r="E35">
        <v>173</v>
      </c>
      <c r="F35">
        <v>78</v>
      </c>
      <c r="G35">
        <f t="shared" si="0"/>
        <v>26.061679307694877</v>
      </c>
      <c r="H35">
        <v>1</v>
      </c>
      <c r="I35">
        <v>1</v>
      </c>
      <c r="J35">
        <v>1</v>
      </c>
      <c r="K35">
        <v>1</v>
      </c>
      <c r="L35">
        <v>1</v>
      </c>
      <c r="M35">
        <v>0</v>
      </c>
      <c r="N35">
        <v>0</v>
      </c>
      <c r="O35">
        <v>110</v>
      </c>
      <c r="Q35">
        <v>2</v>
      </c>
      <c r="R35">
        <v>0</v>
      </c>
      <c r="S35">
        <v>50</v>
      </c>
      <c r="T35">
        <v>0</v>
      </c>
      <c r="U35" s="9">
        <v>30</v>
      </c>
      <c r="V35" s="9">
        <v>0</v>
      </c>
      <c r="W35" s="9">
        <v>0</v>
      </c>
      <c r="AA35" s="10">
        <f t="shared" si="1"/>
        <v>0</v>
      </c>
      <c r="AB35" s="10">
        <f t="shared" si="2"/>
        <v>0</v>
      </c>
      <c r="AC35" s="9">
        <v>0</v>
      </c>
      <c r="AD35" s="9">
        <v>0</v>
      </c>
      <c r="AE35" s="9"/>
      <c r="AG35" s="1">
        <f t="shared" si="3"/>
        <v>0</v>
      </c>
      <c r="AH35" s="9">
        <v>13</v>
      </c>
      <c r="AI35" s="9">
        <v>15</v>
      </c>
      <c r="AJ35" s="4">
        <f t="shared" si="4"/>
        <v>2</v>
      </c>
      <c r="AK35" s="9">
        <v>5</v>
      </c>
      <c r="AL35" s="7">
        <v>9</v>
      </c>
      <c r="AM35" s="9">
        <v>10</v>
      </c>
      <c r="AN35" s="5">
        <f t="shared" si="5"/>
        <v>1</v>
      </c>
      <c r="AO35">
        <v>15</v>
      </c>
      <c r="AP35" s="1">
        <v>15</v>
      </c>
      <c r="AQ35" s="5">
        <f t="shared" si="6"/>
        <v>0</v>
      </c>
      <c r="AR35">
        <v>10</v>
      </c>
      <c r="AS35">
        <v>10</v>
      </c>
      <c r="AT35" s="5">
        <f t="shared" si="7"/>
        <v>0</v>
      </c>
      <c r="AU35">
        <v>7</v>
      </c>
      <c r="AV35">
        <v>5</v>
      </c>
      <c r="AW35" s="5">
        <f t="shared" si="8"/>
        <v>-2</v>
      </c>
      <c r="AX35">
        <v>1</v>
      </c>
      <c r="AY35">
        <v>1</v>
      </c>
      <c r="AZ35" s="5">
        <f t="shared" si="9"/>
        <v>0</v>
      </c>
      <c r="BA35">
        <v>11</v>
      </c>
      <c r="BB35">
        <v>8</v>
      </c>
      <c r="BC35" s="5">
        <f t="shared" si="10"/>
        <v>-3</v>
      </c>
      <c r="BD35">
        <v>1</v>
      </c>
      <c r="BE35" s="1">
        <v>1</v>
      </c>
      <c r="BF35">
        <v>1</v>
      </c>
    </row>
    <row r="36" spans="1:59" x14ac:dyDescent="0.35">
      <c r="A36" s="14">
        <v>42430</v>
      </c>
      <c r="B36">
        <v>35</v>
      </c>
      <c r="C36" t="s">
        <v>155</v>
      </c>
      <c r="D36">
        <v>0</v>
      </c>
      <c r="E36">
        <v>158</v>
      </c>
      <c r="F36">
        <v>84</v>
      </c>
      <c r="G36">
        <f t="shared" si="0"/>
        <v>33.648453773433737</v>
      </c>
      <c r="H36">
        <v>1</v>
      </c>
      <c r="I36">
        <v>1</v>
      </c>
      <c r="J36">
        <v>1</v>
      </c>
      <c r="K36">
        <v>1</v>
      </c>
      <c r="L36">
        <v>1</v>
      </c>
      <c r="M36">
        <v>0</v>
      </c>
      <c r="N36">
        <v>0</v>
      </c>
      <c r="O36">
        <v>125</v>
      </c>
      <c r="Q36">
        <v>2</v>
      </c>
      <c r="R36">
        <v>0</v>
      </c>
      <c r="S36">
        <v>50</v>
      </c>
      <c r="T36">
        <v>0</v>
      </c>
      <c r="U36" s="9">
        <v>20</v>
      </c>
      <c r="V36" s="9">
        <v>5</v>
      </c>
      <c r="W36" s="9">
        <v>5</v>
      </c>
      <c r="X36" s="9">
        <v>0</v>
      </c>
      <c r="AA36" s="10">
        <f t="shared" si="1"/>
        <v>200</v>
      </c>
      <c r="AB36" s="10">
        <f t="shared" si="2"/>
        <v>96</v>
      </c>
      <c r="AG36" s="1"/>
      <c r="AH36" s="9">
        <v>13</v>
      </c>
      <c r="AI36" s="9">
        <v>15</v>
      </c>
      <c r="AJ36" s="4">
        <f t="shared" si="4"/>
        <v>2</v>
      </c>
      <c r="AK36" s="9">
        <v>5</v>
      </c>
      <c r="AL36" s="7">
        <v>8</v>
      </c>
      <c r="AM36" s="9">
        <v>10</v>
      </c>
      <c r="AN36" s="5">
        <f t="shared" si="5"/>
        <v>2</v>
      </c>
      <c r="AO36">
        <v>14</v>
      </c>
      <c r="AP36" s="1">
        <v>15</v>
      </c>
      <c r="AQ36" s="5">
        <f t="shared" si="6"/>
        <v>1</v>
      </c>
      <c r="AR36">
        <v>12</v>
      </c>
      <c r="AS36">
        <v>10</v>
      </c>
      <c r="AT36" s="5">
        <f t="shared" si="7"/>
        <v>-2</v>
      </c>
      <c r="AU36">
        <v>9</v>
      </c>
      <c r="AV36">
        <v>7</v>
      </c>
      <c r="AW36" s="5">
        <f t="shared" si="8"/>
        <v>-2</v>
      </c>
      <c r="AX36">
        <v>1</v>
      </c>
      <c r="AY36">
        <v>1</v>
      </c>
      <c r="AZ36" s="5">
        <f t="shared" si="9"/>
        <v>0</v>
      </c>
      <c r="BA36">
        <v>19</v>
      </c>
      <c r="BB36">
        <v>7</v>
      </c>
      <c r="BC36" s="5">
        <f t="shared" si="10"/>
        <v>-12</v>
      </c>
      <c r="BD36">
        <v>1</v>
      </c>
      <c r="BE36" s="1">
        <v>1</v>
      </c>
      <c r="BF36">
        <v>1</v>
      </c>
    </row>
    <row r="37" spans="1:59" x14ac:dyDescent="0.35">
      <c r="A37" s="14">
        <v>42431</v>
      </c>
      <c r="B37">
        <v>36</v>
      </c>
      <c r="C37" t="s">
        <v>157</v>
      </c>
      <c r="D37">
        <v>1</v>
      </c>
      <c r="E37">
        <v>160</v>
      </c>
      <c r="F37">
        <v>73</v>
      </c>
      <c r="G37">
        <f t="shared" si="0"/>
        <v>28.515624999999993</v>
      </c>
      <c r="H37">
        <v>1</v>
      </c>
      <c r="I37">
        <v>1</v>
      </c>
      <c r="J37">
        <v>1</v>
      </c>
      <c r="K37">
        <v>1</v>
      </c>
      <c r="L37">
        <v>2</v>
      </c>
      <c r="M37">
        <v>1</v>
      </c>
      <c r="N37">
        <v>1</v>
      </c>
      <c r="O37">
        <v>90</v>
      </c>
      <c r="Q37">
        <v>2</v>
      </c>
      <c r="R37">
        <v>0</v>
      </c>
      <c r="S37">
        <v>25</v>
      </c>
      <c r="T37">
        <v>0</v>
      </c>
      <c r="U37" s="9">
        <v>25</v>
      </c>
      <c r="V37" s="9">
        <v>1</v>
      </c>
      <c r="W37" s="9">
        <v>1</v>
      </c>
      <c r="AA37" s="10">
        <f t="shared" si="1"/>
        <v>50</v>
      </c>
      <c r="AB37" s="10">
        <f t="shared" si="2"/>
        <v>33.333333333333336</v>
      </c>
      <c r="AC37" s="9">
        <v>0</v>
      </c>
      <c r="AD37" s="9">
        <v>0</v>
      </c>
      <c r="AG37" s="1">
        <f t="shared" si="3"/>
        <v>0</v>
      </c>
      <c r="AH37" s="9">
        <v>13</v>
      </c>
      <c r="AI37" s="9">
        <v>15</v>
      </c>
      <c r="AJ37" s="4">
        <f t="shared" si="4"/>
        <v>2</v>
      </c>
      <c r="AK37" s="9">
        <v>5</v>
      </c>
      <c r="AL37" s="7">
        <v>10</v>
      </c>
      <c r="AM37" s="9">
        <v>10</v>
      </c>
      <c r="AN37" s="5">
        <f t="shared" si="5"/>
        <v>0</v>
      </c>
      <c r="AO37">
        <v>15</v>
      </c>
      <c r="AP37" s="1">
        <v>15</v>
      </c>
      <c r="AQ37" s="5">
        <f t="shared" si="6"/>
        <v>0</v>
      </c>
      <c r="AR37">
        <v>9</v>
      </c>
      <c r="AS37">
        <v>10</v>
      </c>
      <c r="AT37" s="5">
        <f t="shared" si="7"/>
        <v>1</v>
      </c>
      <c r="AU37">
        <v>5</v>
      </c>
      <c r="AV37">
        <v>5</v>
      </c>
      <c r="AW37" s="5">
        <f t="shared" si="8"/>
        <v>0</v>
      </c>
      <c r="AX37">
        <v>1</v>
      </c>
      <c r="AY37">
        <v>1</v>
      </c>
      <c r="AZ37" s="5">
        <f t="shared" si="9"/>
        <v>0</v>
      </c>
      <c r="BA37">
        <v>19</v>
      </c>
      <c r="BB37">
        <v>7</v>
      </c>
      <c r="BC37" s="5">
        <f t="shared" si="10"/>
        <v>-12</v>
      </c>
      <c r="BD37">
        <v>1</v>
      </c>
      <c r="BE37" s="1">
        <v>1</v>
      </c>
      <c r="BF37">
        <v>1</v>
      </c>
    </row>
    <row r="38" spans="1:59" x14ac:dyDescent="0.35">
      <c r="A38" s="14">
        <v>42446</v>
      </c>
      <c r="B38">
        <v>37</v>
      </c>
      <c r="C38" t="s">
        <v>154</v>
      </c>
      <c r="D38">
        <v>0</v>
      </c>
      <c r="E38">
        <v>153</v>
      </c>
      <c r="F38">
        <v>85</v>
      </c>
      <c r="G38">
        <f t="shared" si="0"/>
        <v>36.310820624546118</v>
      </c>
      <c r="H38">
        <v>1</v>
      </c>
      <c r="I38">
        <v>1</v>
      </c>
      <c r="J38">
        <v>1</v>
      </c>
      <c r="K38">
        <v>1</v>
      </c>
      <c r="L38">
        <v>2</v>
      </c>
      <c r="M38">
        <v>1</v>
      </c>
      <c r="N38">
        <v>1</v>
      </c>
      <c r="O38">
        <v>120</v>
      </c>
      <c r="P38">
        <v>105</v>
      </c>
      <c r="Q38">
        <v>2.5</v>
      </c>
      <c r="R38">
        <v>0</v>
      </c>
      <c r="S38">
        <v>50</v>
      </c>
      <c r="T38">
        <v>0</v>
      </c>
      <c r="U38" s="9">
        <v>20</v>
      </c>
      <c r="V38" s="9">
        <v>6</v>
      </c>
      <c r="W38" s="9">
        <v>9</v>
      </c>
      <c r="AA38" s="10">
        <f t="shared" si="1"/>
        <v>300</v>
      </c>
      <c r="AB38" s="10">
        <f t="shared" si="2"/>
        <v>150</v>
      </c>
      <c r="AG38" s="1"/>
      <c r="AH38" s="9">
        <v>10</v>
      </c>
      <c r="AI38" s="9">
        <v>15</v>
      </c>
      <c r="AJ38" s="4">
        <f t="shared" si="4"/>
        <v>5</v>
      </c>
      <c r="AK38" s="9">
        <v>5</v>
      </c>
      <c r="AL38" s="7">
        <v>8</v>
      </c>
      <c r="AM38" s="9">
        <v>10</v>
      </c>
      <c r="AN38" s="5">
        <f t="shared" si="5"/>
        <v>2</v>
      </c>
      <c r="AO38">
        <v>15</v>
      </c>
      <c r="AP38" s="1">
        <v>15</v>
      </c>
      <c r="AQ38" s="5">
        <f t="shared" si="6"/>
        <v>0</v>
      </c>
      <c r="AR38">
        <v>11</v>
      </c>
      <c r="AS38">
        <v>9</v>
      </c>
      <c r="AT38" s="5">
        <f t="shared" si="7"/>
        <v>-2</v>
      </c>
      <c r="AU38">
        <v>10</v>
      </c>
      <c r="AV38">
        <v>5</v>
      </c>
      <c r="AW38" s="5">
        <f t="shared" si="8"/>
        <v>-5</v>
      </c>
      <c r="AX38">
        <v>1</v>
      </c>
      <c r="AY38">
        <v>1</v>
      </c>
      <c r="AZ38" s="5">
        <f t="shared" si="9"/>
        <v>0</v>
      </c>
      <c r="BA38">
        <v>9</v>
      </c>
      <c r="BB38">
        <v>9</v>
      </c>
      <c r="BC38" s="5">
        <f t="shared" si="10"/>
        <v>0</v>
      </c>
      <c r="BD38">
        <v>1</v>
      </c>
      <c r="BE38" s="1">
        <v>1</v>
      </c>
      <c r="BF38" s="1" t="s">
        <v>7</v>
      </c>
      <c r="BG38" t="s">
        <v>63</v>
      </c>
    </row>
    <row r="39" spans="1:59" x14ac:dyDescent="0.35">
      <c r="A39" s="14">
        <v>42450</v>
      </c>
      <c r="B39">
        <v>38</v>
      </c>
      <c r="C39" t="s">
        <v>155</v>
      </c>
      <c r="D39">
        <v>0</v>
      </c>
      <c r="E39">
        <v>163.5</v>
      </c>
      <c r="F39">
        <v>69.900000000000006</v>
      </c>
      <c r="G39">
        <f t="shared" si="0"/>
        <v>26.148191790814469</v>
      </c>
      <c r="H39">
        <v>1</v>
      </c>
      <c r="I39">
        <v>1</v>
      </c>
      <c r="J39">
        <v>1</v>
      </c>
      <c r="K39">
        <v>1</v>
      </c>
      <c r="L39">
        <v>2</v>
      </c>
      <c r="M39">
        <v>2</v>
      </c>
      <c r="N39">
        <v>0</v>
      </c>
      <c r="O39">
        <v>60</v>
      </c>
      <c r="Q39">
        <v>5</v>
      </c>
      <c r="R39">
        <v>0</v>
      </c>
      <c r="S39">
        <v>75</v>
      </c>
      <c r="T39">
        <v>0</v>
      </c>
      <c r="U39" s="9">
        <v>20</v>
      </c>
      <c r="V39" s="9">
        <v>0</v>
      </c>
      <c r="AA39" s="10">
        <f t="shared" si="1"/>
        <v>0</v>
      </c>
      <c r="AB39" s="10">
        <f t="shared" si="2"/>
        <v>0</v>
      </c>
      <c r="AC39" s="9">
        <v>0</v>
      </c>
      <c r="AG39" s="1">
        <f t="shared" si="3"/>
        <v>0</v>
      </c>
      <c r="AH39" s="9">
        <v>13</v>
      </c>
      <c r="AI39" s="9">
        <v>9</v>
      </c>
      <c r="AJ39" s="4">
        <f t="shared" si="4"/>
        <v>-4</v>
      </c>
      <c r="AL39" s="7">
        <v>9</v>
      </c>
      <c r="AM39" s="9">
        <v>8</v>
      </c>
      <c r="AN39" s="5">
        <f t="shared" si="5"/>
        <v>-1</v>
      </c>
      <c r="AO39">
        <v>8</v>
      </c>
      <c r="AP39" s="1">
        <v>11</v>
      </c>
      <c r="AQ39" s="5">
        <f t="shared" si="6"/>
        <v>3</v>
      </c>
      <c r="AR39">
        <v>9</v>
      </c>
      <c r="AS39">
        <v>9</v>
      </c>
      <c r="AT39" s="5">
        <f t="shared" si="7"/>
        <v>0</v>
      </c>
      <c r="AU39">
        <v>7</v>
      </c>
      <c r="AV39">
        <v>7</v>
      </c>
      <c r="AW39" s="5">
        <f t="shared" si="8"/>
        <v>0</v>
      </c>
      <c r="AX39">
        <v>1</v>
      </c>
      <c r="AY39">
        <v>1</v>
      </c>
      <c r="AZ39" s="5">
        <f t="shared" si="9"/>
        <v>0</v>
      </c>
      <c r="BA39">
        <v>14</v>
      </c>
      <c r="BB39">
        <v>9</v>
      </c>
      <c r="BC39" s="5">
        <f t="shared" si="10"/>
        <v>-5</v>
      </c>
      <c r="BD39">
        <v>1</v>
      </c>
      <c r="BE39" s="1">
        <v>1</v>
      </c>
      <c r="BF39">
        <v>0</v>
      </c>
      <c r="BG39" t="s">
        <v>64</v>
      </c>
    </row>
    <row r="40" spans="1:59" x14ac:dyDescent="0.35">
      <c r="A40" s="14">
        <v>42488</v>
      </c>
      <c r="B40">
        <v>39</v>
      </c>
      <c r="C40" t="s">
        <v>155</v>
      </c>
      <c r="D40">
        <v>0</v>
      </c>
      <c r="E40">
        <v>155</v>
      </c>
      <c r="F40">
        <v>65</v>
      </c>
      <c r="G40">
        <f t="shared" si="0"/>
        <v>27.055150884495315</v>
      </c>
      <c r="H40">
        <v>1</v>
      </c>
      <c r="I40">
        <v>1</v>
      </c>
      <c r="J40">
        <v>1</v>
      </c>
      <c r="K40">
        <v>1</v>
      </c>
      <c r="L40">
        <v>2</v>
      </c>
      <c r="M40">
        <v>1</v>
      </c>
      <c r="N40">
        <v>1</v>
      </c>
      <c r="O40">
        <v>160</v>
      </c>
      <c r="P40">
        <v>45</v>
      </c>
      <c r="Q40">
        <v>3</v>
      </c>
      <c r="R40">
        <v>2</v>
      </c>
      <c r="S40">
        <v>50</v>
      </c>
      <c r="T40">
        <v>25</v>
      </c>
      <c r="U40" s="9">
        <v>20</v>
      </c>
      <c r="V40" s="9">
        <v>0</v>
      </c>
      <c r="W40" s="9">
        <v>3</v>
      </c>
      <c r="X40" s="9">
        <v>3</v>
      </c>
      <c r="AA40" s="10">
        <f t="shared" si="1"/>
        <v>120</v>
      </c>
      <c r="AB40" s="10">
        <f t="shared" si="2"/>
        <v>45</v>
      </c>
      <c r="AC40" s="9">
        <v>1</v>
      </c>
      <c r="AD40" s="9">
        <v>7</v>
      </c>
      <c r="AE40" s="9">
        <v>0</v>
      </c>
      <c r="AG40" s="1">
        <f t="shared" si="3"/>
        <v>8</v>
      </c>
      <c r="AH40" s="9">
        <v>13</v>
      </c>
      <c r="AI40" s="9">
        <v>11</v>
      </c>
      <c r="AJ40" s="4">
        <f t="shared" si="4"/>
        <v>-2</v>
      </c>
      <c r="AL40" s="7">
        <v>8</v>
      </c>
      <c r="AM40" s="9">
        <v>10</v>
      </c>
      <c r="AN40" s="5">
        <f t="shared" si="5"/>
        <v>2</v>
      </c>
      <c r="AO40">
        <v>14</v>
      </c>
      <c r="AP40" s="1">
        <v>15</v>
      </c>
      <c r="AQ40" s="5">
        <f t="shared" si="6"/>
        <v>1</v>
      </c>
      <c r="AR40">
        <v>12</v>
      </c>
      <c r="AS40">
        <v>8</v>
      </c>
      <c r="AT40" s="5">
        <f t="shared" si="7"/>
        <v>-4</v>
      </c>
      <c r="AU40">
        <v>10</v>
      </c>
      <c r="AV40">
        <v>5</v>
      </c>
      <c r="AW40" s="5">
        <f t="shared" si="8"/>
        <v>-5</v>
      </c>
      <c r="AX40">
        <v>1</v>
      </c>
      <c r="AY40">
        <v>1</v>
      </c>
      <c r="AZ40" s="5">
        <f t="shared" si="9"/>
        <v>0</v>
      </c>
      <c r="BA40">
        <v>16</v>
      </c>
      <c r="BB40">
        <v>7</v>
      </c>
      <c r="BC40" s="5">
        <f t="shared" si="10"/>
        <v>-9</v>
      </c>
      <c r="BD40">
        <v>1</v>
      </c>
      <c r="BE40" s="1">
        <v>1</v>
      </c>
      <c r="BF40">
        <v>1</v>
      </c>
      <c r="BG40" t="s">
        <v>67</v>
      </c>
    </row>
    <row r="41" spans="1:59" x14ac:dyDescent="0.35">
      <c r="A41" s="14">
        <v>42499</v>
      </c>
      <c r="B41">
        <v>40</v>
      </c>
      <c r="C41" t="s">
        <v>155</v>
      </c>
      <c r="D41">
        <v>0</v>
      </c>
      <c r="E41">
        <v>157</v>
      </c>
      <c r="F41">
        <v>86</v>
      </c>
      <c r="G41">
        <f t="shared" si="0"/>
        <v>34.889853543754306</v>
      </c>
      <c r="H41">
        <v>1</v>
      </c>
      <c r="I41">
        <v>1</v>
      </c>
      <c r="J41">
        <v>1</v>
      </c>
      <c r="K41">
        <v>1</v>
      </c>
      <c r="L41">
        <v>1</v>
      </c>
      <c r="M41">
        <v>0</v>
      </c>
      <c r="N41">
        <v>0</v>
      </c>
      <c r="O41">
        <v>160</v>
      </c>
      <c r="Q41">
        <v>3</v>
      </c>
      <c r="R41">
        <v>0</v>
      </c>
      <c r="S41">
        <v>100</v>
      </c>
      <c r="T41">
        <v>0</v>
      </c>
      <c r="U41" s="9">
        <v>20</v>
      </c>
      <c r="V41" s="9">
        <v>0</v>
      </c>
      <c r="W41" s="9">
        <v>0</v>
      </c>
      <c r="X41" s="9">
        <v>0</v>
      </c>
      <c r="Z41" s="9">
        <v>6</v>
      </c>
      <c r="AA41" s="10">
        <f>(V41+W41+X41+Y41)*U41+Z41</f>
        <v>6</v>
      </c>
      <c r="AB41" s="10">
        <f t="shared" si="2"/>
        <v>2.25</v>
      </c>
      <c r="AC41" s="9">
        <v>0</v>
      </c>
      <c r="AD41" s="9">
        <v>0</v>
      </c>
      <c r="AE41" s="9">
        <v>0</v>
      </c>
      <c r="AG41" s="1">
        <f t="shared" si="3"/>
        <v>0</v>
      </c>
      <c r="AH41" s="9">
        <v>13</v>
      </c>
      <c r="AI41" s="9">
        <v>11</v>
      </c>
      <c r="AJ41" s="4">
        <f t="shared" si="4"/>
        <v>-2</v>
      </c>
      <c r="AL41" s="7">
        <v>8</v>
      </c>
      <c r="AM41" s="9">
        <v>10</v>
      </c>
      <c r="AN41" s="5">
        <f t="shared" si="5"/>
        <v>2</v>
      </c>
      <c r="AO41">
        <v>10</v>
      </c>
      <c r="AP41" s="1">
        <v>12</v>
      </c>
      <c r="AQ41" s="5">
        <f t="shared" si="6"/>
        <v>2</v>
      </c>
      <c r="AR41">
        <v>8</v>
      </c>
      <c r="AS41">
        <v>9</v>
      </c>
      <c r="AT41" s="5">
        <f t="shared" si="7"/>
        <v>1</v>
      </c>
      <c r="AU41">
        <v>6</v>
      </c>
      <c r="AV41">
        <v>5</v>
      </c>
      <c r="AW41" s="5">
        <f t="shared" si="8"/>
        <v>-1</v>
      </c>
      <c r="AX41">
        <v>1</v>
      </c>
      <c r="AY41">
        <v>1</v>
      </c>
      <c r="AZ41" s="5">
        <f t="shared" si="9"/>
        <v>0</v>
      </c>
      <c r="BA41">
        <v>19</v>
      </c>
      <c r="BB41">
        <v>7</v>
      </c>
      <c r="BC41" s="5">
        <f t="shared" si="10"/>
        <v>-12</v>
      </c>
      <c r="BD41">
        <v>1</v>
      </c>
      <c r="BE41" s="1">
        <v>1</v>
      </c>
      <c r="BF41">
        <v>1</v>
      </c>
      <c r="BG41" t="s">
        <v>69</v>
      </c>
    </row>
    <row r="42" spans="1:59" x14ac:dyDescent="0.35">
      <c r="A42" s="14">
        <v>42513</v>
      </c>
      <c r="B42">
        <v>41</v>
      </c>
      <c r="C42" t="s">
        <v>155</v>
      </c>
      <c r="D42">
        <v>1</v>
      </c>
      <c r="E42">
        <v>189</v>
      </c>
      <c r="F42">
        <v>93</v>
      </c>
      <c r="G42">
        <f t="shared" si="0"/>
        <v>26.035105400184765</v>
      </c>
      <c r="H42">
        <v>1</v>
      </c>
      <c r="I42">
        <v>1</v>
      </c>
      <c r="J42">
        <v>1</v>
      </c>
      <c r="K42">
        <v>1</v>
      </c>
      <c r="L42">
        <v>2</v>
      </c>
      <c r="M42">
        <v>2</v>
      </c>
      <c r="N42">
        <v>0</v>
      </c>
      <c r="O42">
        <v>60</v>
      </c>
      <c r="P42">
        <v>15</v>
      </c>
      <c r="Q42">
        <v>1.5</v>
      </c>
      <c r="R42">
        <v>0</v>
      </c>
      <c r="S42">
        <v>25</v>
      </c>
      <c r="T42">
        <v>25</v>
      </c>
      <c r="U42" s="9">
        <v>30</v>
      </c>
      <c r="V42" s="9">
        <v>4</v>
      </c>
      <c r="AA42" s="10">
        <f>(V42+W42+X42+Y42)*U42+Z42</f>
        <v>120</v>
      </c>
      <c r="AB42" s="10">
        <f t="shared" si="2"/>
        <v>120</v>
      </c>
      <c r="AC42" s="9">
        <v>4</v>
      </c>
      <c r="AD42" s="9"/>
      <c r="AG42" s="1">
        <f t="shared" si="3"/>
        <v>4</v>
      </c>
      <c r="AH42" s="9">
        <v>14</v>
      </c>
      <c r="AI42" s="9">
        <v>11</v>
      </c>
      <c r="AJ42" s="4">
        <f t="shared" si="4"/>
        <v>-3</v>
      </c>
      <c r="AL42" s="7">
        <v>10</v>
      </c>
      <c r="AM42" s="9">
        <v>10</v>
      </c>
      <c r="AN42" s="5">
        <f t="shared" si="5"/>
        <v>0</v>
      </c>
      <c r="AO42">
        <v>13</v>
      </c>
      <c r="AP42" s="1">
        <v>11</v>
      </c>
      <c r="AQ42" s="5">
        <f t="shared" si="6"/>
        <v>-2</v>
      </c>
      <c r="AR42">
        <v>8</v>
      </c>
      <c r="AS42">
        <v>9</v>
      </c>
      <c r="AT42" s="5">
        <f t="shared" si="7"/>
        <v>1</v>
      </c>
      <c r="AU42">
        <v>6</v>
      </c>
      <c r="AV42">
        <v>5</v>
      </c>
      <c r="AW42" s="5">
        <f t="shared" si="8"/>
        <v>-1</v>
      </c>
      <c r="AX42">
        <v>1</v>
      </c>
      <c r="AY42">
        <v>1</v>
      </c>
      <c r="AZ42" s="5">
        <f t="shared" si="9"/>
        <v>0</v>
      </c>
      <c r="BA42">
        <v>10</v>
      </c>
      <c r="BB42">
        <v>7</v>
      </c>
      <c r="BC42" s="5">
        <f t="shared" si="10"/>
        <v>-3</v>
      </c>
      <c r="BD42">
        <v>1</v>
      </c>
      <c r="BE42" s="1">
        <v>1</v>
      </c>
      <c r="BF42">
        <v>1</v>
      </c>
      <c r="BG42" t="s">
        <v>74</v>
      </c>
    </row>
    <row r="43" spans="1:59" x14ac:dyDescent="0.35">
      <c r="A43" s="14">
        <v>42515</v>
      </c>
      <c r="B43">
        <v>42</v>
      </c>
      <c r="C43" t="s">
        <v>154</v>
      </c>
      <c r="D43">
        <v>0</v>
      </c>
      <c r="E43">
        <v>155.5</v>
      </c>
      <c r="F43">
        <v>57.5</v>
      </c>
      <c r="G43">
        <f t="shared" si="0"/>
        <v>23.779737595765141</v>
      </c>
      <c r="H43">
        <v>1</v>
      </c>
      <c r="I43">
        <v>1</v>
      </c>
      <c r="J43">
        <v>1</v>
      </c>
      <c r="K43">
        <v>1</v>
      </c>
      <c r="L43">
        <v>1</v>
      </c>
      <c r="M43">
        <v>0</v>
      </c>
      <c r="N43">
        <v>0</v>
      </c>
      <c r="O43">
        <v>85</v>
      </c>
      <c r="Q43">
        <v>2</v>
      </c>
      <c r="R43">
        <v>0</v>
      </c>
      <c r="S43">
        <v>50</v>
      </c>
      <c r="T43">
        <v>0</v>
      </c>
      <c r="U43" s="9">
        <v>20</v>
      </c>
      <c r="V43" s="9">
        <v>1</v>
      </c>
      <c r="W43" s="9">
        <v>0</v>
      </c>
      <c r="AA43" s="10">
        <f t="shared" ref="AA43:AA47" si="11">(V43+W43+X43+Y43)*U43</f>
        <v>20</v>
      </c>
      <c r="AB43" s="10">
        <f t="shared" si="2"/>
        <v>14.117647058823529</v>
      </c>
      <c r="AC43" s="9">
        <v>4</v>
      </c>
      <c r="AD43">
        <v>0</v>
      </c>
      <c r="AG43" s="1">
        <f t="shared" si="3"/>
        <v>4</v>
      </c>
      <c r="AH43" s="9">
        <v>9</v>
      </c>
      <c r="AI43" s="9">
        <v>15</v>
      </c>
      <c r="AJ43" s="4">
        <f t="shared" si="4"/>
        <v>6</v>
      </c>
      <c r="AK43">
        <v>5</v>
      </c>
      <c r="AL43" s="7">
        <v>7</v>
      </c>
      <c r="AM43" s="9">
        <v>10</v>
      </c>
      <c r="AN43" s="5">
        <f t="shared" si="5"/>
        <v>3</v>
      </c>
      <c r="AO43">
        <v>15</v>
      </c>
      <c r="AP43" s="1">
        <v>15</v>
      </c>
      <c r="AQ43" s="5">
        <f t="shared" si="6"/>
        <v>0</v>
      </c>
      <c r="AR43">
        <v>8</v>
      </c>
      <c r="AS43">
        <v>8</v>
      </c>
      <c r="AT43" s="5">
        <f t="shared" si="7"/>
        <v>0</v>
      </c>
      <c r="AU43">
        <v>5</v>
      </c>
      <c r="AV43">
        <v>5</v>
      </c>
      <c r="AW43" s="5">
        <f t="shared" si="8"/>
        <v>0</v>
      </c>
      <c r="AX43">
        <v>1</v>
      </c>
      <c r="AY43">
        <v>1</v>
      </c>
      <c r="AZ43" s="5">
        <f t="shared" si="9"/>
        <v>0</v>
      </c>
      <c r="BA43">
        <v>17</v>
      </c>
      <c r="BB43">
        <v>7</v>
      </c>
      <c r="BC43" s="5">
        <f t="shared" si="10"/>
        <v>-10</v>
      </c>
      <c r="BD43">
        <v>1</v>
      </c>
      <c r="BE43" s="1">
        <v>1</v>
      </c>
      <c r="BF43">
        <v>1</v>
      </c>
      <c r="BG43" t="s">
        <v>140</v>
      </c>
    </row>
    <row r="44" spans="1:59" x14ac:dyDescent="0.35">
      <c r="A44" s="14">
        <v>42515</v>
      </c>
      <c r="B44">
        <v>43</v>
      </c>
      <c r="C44" t="s">
        <v>154</v>
      </c>
      <c r="D44">
        <v>1</v>
      </c>
      <c r="E44">
        <v>178</v>
      </c>
      <c r="F44">
        <v>95</v>
      </c>
      <c r="G44">
        <f t="shared" si="0"/>
        <v>29.983587930816814</v>
      </c>
      <c r="H44">
        <v>0</v>
      </c>
      <c r="I44">
        <v>1</v>
      </c>
      <c r="J44">
        <v>0</v>
      </c>
      <c r="K44">
        <v>1</v>
      </c>
      <c r="L44">
        <v>0</v>
      </c>
      <c r="M44">
        <v>0</v>
      </c>
      <c r="N44">
        <v>0</v>
      </c>
      <c r="O44">
        <v>115</v>
      </c>
      <c r="Q44">
        <v>2</v>
      </c>
      <c r="R44">
        <v>0</v>
      </c>
      <c r="S44">
        <v>0</v>
      </c>
      <c r="T44">
        <v>0</v>
      </c>
      <c r="U44" s="9">
        <v>30</v>
      </c>
      <c r="V44" s="9">
        <v>3</v>
      </c>
      <c r="W44" s="9">
        <v>3</v>
      </c>
      <c r="AA44" s="10">
        <f t="shared" si="11"/>
        <v>180</v>
      </c>
      <c r="AB44" s="10">
        <f t="shared" si="2"/>
        <v>93.913043478260875</v>
      </c>
      <c r="AC44" s="9">
        <v>1</v>
      </c>
      <c r="AD44" s="9">
        <v>1</v>
      </c>
      <c r="AG44" s="1">
        <f t="shared" si="3"/>
        <v>2</v>
      </c>
      <c r="AH44" s="9">
        <v>9</v>
      </c>
      <c r="AI44" s="9">
        <v>11</v>
      </c>
      <c r="AJ44" s="4">
        <f t="shared" si="4"/>
        <v>2</v>
      </c>
      <c r="AK44">
        <v>1</v>
      </c>
      <c r="AL44" s="7">
        <v>8</v>
      </c>
      <c r="AM44" s="9">
        <v>10</v>
      </c>
      <c r="AN44" s="5">
        <f t="shared" si="5"/>
        <v>2</v>
      </c>
      <c r="AO44">
        <v>14</v>
      </c>
      <c r="AP44" s="1">
        <v>15</v>
      </c>
      <c r="AQ44" s="5">
        <f t="shared" si="6"/>
        <v>1</v>
      </c>
      <c r="AR44">
        <v>9</v>
      </c>
      <c r="AS44">
        <v>8</v>
      </c>
      <c r="AT44" s="5">
        <f t="shared" si="7"/>
        <v>-1</v>
      </c>
      <c r="AU44">
        <v>5</v>
      </c>
      <c r="AV44">
        <v>5</v>
      </c>
      <c r="AW44" s="5">
        <f t="shared" si="8"/>
        <v>0</v>
      </c>
      <c r="AX44">
        <v>1</v>
      </c>
      <c r="AY44">
        <v>1</v>
      </c>
      <c r="AZ44" s="5">
        <f t="shared" si="9"/>
        <v>0</v>
      </c>
      <c r="BA44">
        <v>15</v>
      </c>
      <c r="BB44">
        <v>7</v>
      </c>
      <c r="BC44" s="5">
        <f t="shared" si="10"/>
        <v>-8</v>
      </c>
      <c r="BD44">
        <v>1</v>
      </c>
      <c r="BE44" s="1">
        <v>1</v>
      </c>
    </row>
    <row r="45" spans="1:59" x14ac:dyDescent="0.35">
      <c r="A45" s="14">
        <v>42516</v>
      </c>
      <c r="B45">
        <v>44</v>
      </c>
      <c r="C45" t="s">
        <v>154</v>
      </c>
      <c r="D45">
        <v>1</v>
      </c>
      <c r="E45">
        <v>170</v>
      </c>
      <c r="F45">
        <v>107</v>
      </c>
      <c r="G45">
        <f t="shared" si="0"/>
        <v>37.024221453287204</v>
      </c>
      <c r="H45">
        <v>1</v>
      </c>
      <c r="I45">
        <v>1</v>
      </c>
      <c r="J45">
        <v>0</v>
      </c>
      <c r="K45">
        <v>1</v>
      </c>
      <c r="L45">
        <v>2</v>
      </c>
      <c r="M45">
        <v>1</v>
      </c>
      <c r="N45">
        <v>1</v>
      </c>
      <c r="O45">
        <v>110</v>
      </c>
      <c r="P45">
        <v>80</v>
      </c>
      <c r="Q45">
        <v>2</v>
      </c>
      <c r="R45">
        <v>0</v>
      </c>
      <c r="S45">
        <v>0</v>
      </c>
      <c r="T45">
        <v>100</v>
      </c>
      <c r="U45" s="9">
        <v>30</v>
      </c>
      <c r="V45" s="9">
        <v>4</v>
      </c>
      <c r="W45" s="9">
        <v>4</v>
      </c>
      <c r="AA45" s="10">
        <f t="shared" si="11"/>
        <v>240</v>
      </c>
      <c r="AB45" s="10">
        <f t="shared" si="2"/>
        <v>130.90909090909091</v>
      </c>
      <c r="AC45" s="9">
        <v>4</v>
      </c>
      <c r="AD45" s="9">
        <v>4</v>
      </c>
      <c r="AG45" s="1">
        <f t="shared" si="3"/>
        <v>8</v>
      </c>
      <c r="AH45" s="9">
        <v>14</v>
      </c>
      <c r="AI45" s="9">
        <v>14</v>
      </c>
      <c r="AJ45" s="4">
        <f t="shared" si="4"/>
        <v>0</v>
      </c>
      <c r="AK45">
        <v>4</v>
      </c>
      <c r="AL45" s="7">
        <v>9</v>
      </c>
      <c r="AM45" s="9">
        <v>10</v>
      </c>
      <c r="AN45" s="5">
        <f t="shared" si="5"/>
        <v>1</v>
      </c>
      <c r="AO45">
        <v>13</v>
      </c>
      <c r="AP45" s="1">
        <v>11</v>
      </c>
      <c r="AQ45" s="5">
        <f t="shared" si="6"/>
        <v>-2</v>
      </c>
      <c r="AR45">
        <v>9</v>
      </c>
      <c r="AS45">
        <v>8</v>
      </c>
      <c r="AT45" s="5">
        <f t="shared" si="7"/>
        <v>-1</v>
      </c>
      <c r="AU45">
        <v>5</v>
      </c>
      <c r="AV45">
        <v>5</v>
      </c>
      <c r="AW45" s="5">
        <f t="shared" si="8"/>
        <v>0</v>
      </c>
      <c r="AX45">
        <v>1</v>
      </c>
      <c r="AY45">
        <v>1</v>
      </c>
      <c r="AZ45" s="5">
        <f t="shared" si="9"/>
        <v>0</v>
      </c>
      <c r="BA45">
        <v>11</v>
      </c>
      <c r="BB45">
        <v>7</v>
      </c>
      <c r="BC45" s="5">
        <f t="shared" si="10"/>
        <v>-4</v>
      </c>
      <c r="BD45">
        <v>1</v>
      </c>
      <c r="BE45" s="1">
        <v>1</v>
      </c>
      <c r="BF45">
        <v>1</v>
      </c>
      <c r="BG45" t="s">
        <v>142</v>
      </c>
    </row>
    <row r="46" spans="1:59" x14ac:dyDescent="0.35">
      <c r="A46" s="14">
        <v>42516</v>
      </c>
      <c r="B46">
        <v>45</v>
      </c>
      <c r="C46" t="s">
        <v>154</v>
      </c>
      <c r="D46">
        <v>0</v>
      </c>
      <c r="E46">
        <v>158</v>
      </c>
      <c r="F46">
        <v>63.5</v>
      </c>
      <c r="G46">
        <f t="shared" si="0"/>
        <v>25.436628745393364</v>
      </c>
      <c r="H46">
        <v>0</v>
      </c>
      <c r="I46">
        <v>1</v>
      </c>
      <c r="J46">
        <v>1</v>
      </c>
      <c r="K46">
        <v>1</v>
      </c>
      <c r="L46">
        <v>0</v>
      </c>
      <c r="M46">
        <v>1</v>
      </c>
      <c r="N46">
        <v>1</v>
      </c>
      <c r="O46">
        <v>150</v>
      </c>
      <c r="Q46">
        <v>1.5</v>
      </c>
      <c r="R46">
        <v>0</v>
      </c>
      <c r="S46">
        <v>50</v>
      </c>
      <c r="T46">
        <v>0</v>
      </c>
      <c r="U46" s="9">
        <v>20</v>
      </c>
      <c r="V46" s="9">
        <v>4</v>
      </c>
      <c r="W46" s="9">
        <v>6</v>
      </c>
      <c r="X46" s="9">
        <v>1</v>
      </c>
      <c r="AA46" s="10">
        <f t="shared" si="11"/>
        <v>220</v>
      </c>
      <c r="AB46" s="10">
        <f t="shared" si="2"/>
        <v>88</v>
      </c>
      <c r="AC46" s="9">
        <v>1</v>
      </c>
      <c r="AD46" s="9">
        <v>3</v>
      </c>
      <c r="AE46">
        <v>1</v>
      </c>
      <c r="AG46" s="1">
        <f t="shared" si="3"/>
        <v>5</v>
      </c>
      <c r="AH46" s="9">
        <v>10</v>
      </c>
      <c r="AI46" s="9">
        <v>13</v>
      </c>
      <c r="AJ46" s="4">
        <f t="shared" si="4"/>
        <v>3</v>
      </c>
      <c r="AK46">
        <v>5</v>
      </c>
      <c r="AL46" s="7">
        <v>8</v>
      </c>
      <c r="AM46" s="9">
        <v>8</v>
      </c>
      <c r="AN46" s="5">
        <f t="shared" si="5"/>
        <v>0</v>
      </c>
      <c r="AO46">
        <v>9</v>
      </c>
      <c r="AP46" s="1">
        <v>10</v>
      </c>
      <c r="AQ46" s="5">
        <f t="shared" si="6"/>
        <v>1</v>
      </c>
      <c r="AR46">
        <v>10</v>
      </c>
      <c r="AS46">
        <v>9</v>
      </c>
      <c r="AT46" s="5">
        <f t="shared" si="7"/>
        <v>-1</v>
      </c>
      <c r="AU46">
        <v>10</v>
      </c>
      <c r="AV46">
        <v>5</v>
      </c>
      <c r="AW46" s="5">
        <f t="shared" si="8"/>
        <v>-5</v>
      </c>
      <c r="AX46">
        <v>1</v>
      </c>
      <c r="AY46">
        <v>1</v>
      </c>
      <c r="AZ46" s="5">
        <f t="shared" si="9"/>
        <v>0</v>
      </c>
      <c r="BA46">
        <v>16</v>
      </c>
      <c r="BB46">
        <v>7</v>
      </c>
      <c r="BC46" s="5">
        <f t="shared" si="10"/>
        <v>-9</v>
      </c>
      <c r="BD46">
        <v>1</v>
      </c>
      <c r="BE46" s="1">
        <v>1</v>
      </c>
    </row>
    <row r="47" spans="1:59" x14ac:dyDescent="0.35">
      <c r="A47" s="14">
        <v>42516</v>
      </c>
      <c r="B47">
        <v>46</v>
      </c>
      <c r="C47" t="s">
        <v>154</v>
      </c>
      <c r="D47">
        <v>1</v>
      </c>
      <c r="E47">
        <v>165</v>
      </c>
      <c r="F47">
        <v>80</v>
      </c>
      <c r="G47">
        <f t="shared" si="0"/>
        <v>29.384756657483933</v>
      </c>
      <c r="H47">
        <v>0</v>
      </c>
      <c r="I47">
        <v>1</v>
      </c>
      <c r="J47">
        <v>0</v>
      </c>
      <c r="K47">
        <v>1</v>
      </c>
      <c r="L47">
        <v>0</v>
      </c>
      <c r="M47">
        <v>0</v>
      </c>
      <c r="N47">
        <v>0</v>
      </c>
      <c r="O47">
        <v>115</v>
      </c>
      <c r="Q47">
        <v>3</v>
      </c>
      <c r="R47">
        <v>0</v>
      </c>
      <c r="S47">
        <v>0</v>
      </c>
      <c r="T47">
        <v>0</v>
      </c>
      <c r="U47" s="9">
        <v>26</v>
      </c>
      <c r="V47" s="9">
        <v>0</v>
      </c>
      <c r="W47" s="9">
        <v>0</v>
      </c>
      <c r="AA47" s="10">
        <f t="shared" si="11"/>
        <v>0</v>
      </c>
      <c r="AB47" s="10">
        <f t="shared" si="2"/>
        <v>0</v>
      </c>
      <c r="AC47" s="9">
        <v>0</v>
      </c>
      <c r="AD47" s="9">
        <v>0</v>
      </c>
      <c r="AG47" s="1">
        <f t="shared" si="3"/>
        <v>0</v>
      </c>
      <c r="AH47" s="9">
        <v>13</v>
      </c>
      <c r="AI47" s="9">
        <v>10</v>
      </c>
      <c r="AJ47" s="4">
        <f t="shared" si="4"/>
        <v>-3</v>
      </c>
      <c r="AL47" s="7">
        <v>9</v>
      </c>
      <c r="AM47" s="9">
        <v>9</v>
      </c>
      <c r="AN47" s="5">
        <f t="shared" si="5"/>
        <v>0</v>
      </c>
      <c r="AO47">
        <v>12</v>
      </c>
      <c r="AP47" s="1">
        <v>12</v>
      </c>
      <c r="AQ47" s="5">
        <f t="shared" si="6"/>
        <v>0</v>
      </c>
      <c r="AR47">
        <v>8</v>
      </c>
      <c r="AS47">
        <v>8</v>
      </c>
      <c r="AT47" s="5">
        <f t="shared" si="7"/>
        <v>0</v>
      </c>
      <c r="AU47">
        <v>6</v>
      </c>
      <c r="AV47">
        <v>5</v>
      </c>
      <c r="AW47" s="5">
        <f t="shared" si="8"/>
        <v>-1</v>
      </c>
      <c r="AX47">
        <v>1</v>
      </c>
      <c r="AY47">
        <v>1</v>
      </c>
      <c r="AZ47" s="5">
        <f t="shared" si="9"/>
        <v>0</v>
      </c>
      <c r="BA47">
        <v>13</v>
      </c>
      <c r="BB47">
        <v>7</v>
      </c>
      <c r="BC47" s="5">
        <f t="shared" si="10"/>
        <v>-6</v>
      </c>
      <c r="BD47">
        <v>1</v>
      </c>
      <c r="BE47" s="1">
        <v>1</v>
      </c>
    </row>
    <row r="48" spans="1:59" x14ac:dyDescent="0.35">
      <c r="A48" s="14">
        <v>42516</v>
      </c>
      <c r="B48">
        <v>47</v>
      </c>
      <c r="C48" t="s">
        <v>155</v>
      </c>
      <c r="D48">
        <v>0</v>
      </c>
      <c r="E48">
        <v>164</v>
      </c>
      <c r="F48">
        <v>83.5</v>
      </c>
      <c r="G48">
        <f t="shared" si="0"/>
        <v>31.04550862581797</v>
      </c>
      <c r="H48">
        <v>0</v>
      </c>
      <c r="I48">
        <v>1</v>
      </c>
      <c r="J48">
        <v>1</v>
      </c>
      <c r="K48">
        <v>1</v>
      </c>
      <c r="L48">
        <v>0</v>
      </c>
      <c r="M48">
        <v>4</v>
      </c>
      <c r="N48">
        <v>0</v>
      </c>
      <c r="O48">
        <v>65</v>
      </c>
      <c r="Q48">
        <v>1</v>
      </c>
      <c r="R48">
        <v>0</v>
      </c>
      <c r="S48">
        <v>100</v>
      </c>
      <c r="T48">
        <v>0</v>
      </c>
      <c r="U48" s="9">
        <v>22</v>
      </c>
      <c r="V48" s="9">
        <v>5</v>
      </c>
      <c r="W48" s="9">
        <v>0</v>
      </c>
      <c r="AA48" s="10">
        <f>(V48+W48+X48+Y48)*U48+Z48</f>
        <v>110</v>
      </c>
      <c r="AB48" s="10">
        <f t="shared" si="2"/>
        <v>101.53846153846153</v>
      </c>
      <c r="AC48" s="9">
        <v>4</v>
      </c>
      <c r="AD48" s="9">
        <v>0</v>
      </c>
      <c r="AG48" s="1">
        <f t="shared" si="3"/>
        <v>4</v>
      </c>
      <c r="AH48" s="9">
        <v>11</v>
      </c>
      <c r="AI48" s="9">
        <v>13</v>
      </c>
      <c r="AJ48" s="4">
        <f t="shared" si="4"/>
        <v>2</v>
      </c>
      <c r="AK48">
        <v>4</v>
      </c>
      <c r="AL48" s="7">
        <v>8</v>
      </c>
      <c r="AM48" s="9">
        <v>9</v>
      </c>
      <c r="AN48" s="5">
        <f t="shared" si="5"/>
        <v>1</v>
      </c>
      <c r="AO48">
        <v>10</v>
      </c>
      <c r="AP48" s="1">
        <v>13</v>
      </c>
      <c r="AQ48" s="5">
        <f t="shared" si="6"/>
        <v>3</v>
      </c>
      <c r="AR48">
        <v>8</v>
      </c>
      <c r="AS48">
        <v>8</v>
      </c>
      <c r="AT48" s="5">
        <f t="shared" si="7"/>
        <v>0</v>
      </c>
      <c r="AU48">
        <v>8</v>
      </c>
      <c r="AV48">
        <v>5</v>
      </c>
      <c r="AW48" s="5">
        <f t="shared" si="8"/>
        <v>-3</v>
      </c>
      <c r="AX48">
        <v>1</v>
      </c>
      <c r="AY48">
        <v>1</v>
      </c>
      <c r="AZ48" s="5">
        <f t="shared" si="9"/>
        <v>0</v>
      </c>
      <c r="BA48">
        <v>10</v>
      </c>
      <c r="BB48">
        <v>7</v>
      </c>
      <c r="BC48" s="5">
        <f t="shared" si="10"/>
        <v>-3</v>
      </c>
      <c r="BD48">
        <v>1</v>
      </c>
      <c r="BE48" s="1">
        <v>1</v>
      </c>
    </row>
    <row r="49" spans="1:59" x14ac:dyDescent="0.35">
      <c r="A49" s="14">
        <v>42521</v>
      </c>
      <c r="B49">
        <v>48</v>
      </c>
      <c r="C49" t="s">
        <v>155</v>
      </c>
      <c r="D49">
        <v>0</v>
      </c>
      <c r="E49">
        <v>156.6</v>
      </c>
      <c r="F49">
        <v>72</v>
      </c>
      <c r="G49">
        <f t="shared" si="0"/>
        <v>29.359522026981406</v>
      </c>
      <c r="H49">
        <v>1</v>
      </c>
      <c r="I49">
        <v>1</v>
      </c>
      <c r="J49">
        <v>0</v>
      </c>
      <c r="K49">
        <v>1</v>
      </c>
      <c r="L49">
        <v>1</v>
      </c>
      <c r="M49">
        <v>0</v>
      </c>
      <c r="N49">
        <v>0</v>
      </c>
      <c r="O49">
        <v>95</v>
      </c>
      <c r="Q49">
        <v>3</v>
      </c>
      <c r="R49">
        <v>0</v>
      </c>
      <c r="S49">
        <v>0</v>
      </c>
      <c r="T49">
        <v>0</v>
      </c>
      <c r="U49" s="9">
        <v>20</v>
      </c>
      <c r="V49" s="9">
        <v>0</v>
      </c>
      <c r="W49" s="9">
        <v>0</v>
      </c>
      <c r="AA49" s="10">
        <f>(V49+W49+X49+Y49)*U49+Z49</f>
        <v>0</v>
      </c>
      <c r="AB49" s="10">
        <f t="shared" si="2"/>
        <v>0</v>
      </c>
      <c r="AC49" s="9">
        <v>0</v>
      </c>
      <c r="AD49" s="9">
        <v>0</v>
      </c>
      <c r="AG49" s="1">
        <f t="shared" si="3"/>
        <v>0</v>
      </c>
      <c r="AH49" s="9">
        <v>11</v>
      </c>
      <c r="AI49" s="9">
        <v>15</v>
      </c>
      <c r="AJ49" s="4">
        <f t="shared" si="4"/>
        <v>4</v>
      </c>
      <c r="AK49">
        <v>5</v>
      </c>
      <c r="AL49" s="7">
        <v>10</v>
      </c>
      <c r="AM49" s="9">
        <v>10</v>
      </c>
      <c r="AN49" s="5">
        <f t="shared" si="5"/>
        <v>0</v>
      </c>
      <c r="AO49">
        <v>4</v>
      </c>
      <c r="AP49" s="1">
        <v>15</v>
      </c>
      <c r="AQ49" s="5">
        <f t="shared" si="6"/>
        <v>11</v>
      </c>
      <c r="AR49">
        <v>8</v>
      </c>
      <c r="AS49">
        <v>8</v>
      </c>
      <c r="AT49" s="5">
        <f t="shared" si="7"/>
        <v>0</v>
      </c>
      <c r="AU49">
        <v>9</v>
      </c>
      <c r="AV49">
        <v>5</v>
      </c>
      <c r="AW49" s="5">
        <f t="shared" si="8"/>
        <v>-4</v>
      </c>
      <c r="AX49">
        <v>1</v>
      </c>
      <c r="AY49">
        <v>1</v>
      </c>
      <c r="AZ49" s="5">
        <f t="shared" si="9"/>
        <v>0</v>
      </c>
      <c r="BA49">
        <v>12</v>
      </c>
      <c r="BB49">
        <v>7</v>
      </c>
      <c r="BC49" s="5">
        <f t="shared" si="10"/>
        <v>-5</v>
      </c>
      <c r="BD49">
        <v>1</v>
      </c>
      <c r="BE49" s="1">
        <v>1</v>
      </c>
      <c r="BF49">
        <v>1</v>
      </c>
      <c r="BG49" t="s">
        <v>145</v>
      </c>
    </row>
    <row r="50" spans="1:59" x14ac:dyDescent="0.35">
      <c r="A50" s="14">
        <v>42521</v>
      </c>
      <c r="B50">
        <v>49</v>
      </c>
      <c r="C50" t="s">
        <v>154</v>
      </c>
      <c r="D50">
        <v>1</v>
      </c>
      <c r="E50">
        <v>176</v>
      </c>
      <c r="F50">
        <v>93</v>
      </c>
      <c r="G50">
        <f t="shared" si="0"/>
        <v>30.023243801652892</v>
      </c>
      <c r="H50">
        <v>1</v>
      </c>
      <c r="I50">
        <v>1</v>
      </c>
      <c r="J50">
        <v>0</v>
      </c>
      <c r="K50">
        <v>1</v>
      </c>
      <c r="L50">
        <v>1</v>
      </c>
      <c r="M50">
        <v>0</v>
      </c>
      <c r="N50">
        <v>0</v>
      </c>
      <c r="O50">
        <v>95</v>
      </c>
      <c r="Q50">
        <v>4</v>
      </c>
      <c r="R50">
        <v>0</v>
      </c>
      <c r="S50">
        <v>0</v>
      </c>
      <c r="T50">
        <v>0</v>
      </c>
      <c r="U50" s="9">
        <v>30</v>
      </c>
      <c r="V50" s="9">
        <v>5</v>
      </c>
      <c r="W50" s="9">
        <v>0</v>
      </c>
      <c r="AA50" s="10">
        <f t="shared" ref="AA50:AA51" si="12">(V50+W50+X50+Y50)*U50+Z50</f>
        <v>150</v>
      </c>
      <c r="AB50" s="10">
        <f t="shared" si="2"/>
        <v>94.736842105263165</v>
      </c>
      <c r="AC50" s="9">
        <v>15</v>
      </c>
      <c r="AD50" s="9">
        <v>0</v>
      </c>
      <c r="AG50" s="1">
        <f t="shared" si="3"/>
        <v>15</v>
      </c>
      <c r="AH50" s="9">
        <v>13</v>
      </c>
      <c r="AI50" s="9">
        <v>15</v>
      </c>
      <c r="AJ50" s="5">
        <f t="shared" si="4"/>
        <v>2</v>
      </c>
      <c r="AK50">
        <v>5</v>
      </c>
      <c r="AL50" s="7">
        <v>9</v>
      </c>
      <c r="AM50" s="9">
        <v>10</v>
      </c>
      <c r="AN50" s="5">
        <f t="shared" si="5"/>
        <v>1</v>
      </c>
      <c r="AO50">
        <v>13</v>
      </c>
      <c r="AP50" s="1">
        <v>15</v>
      </c>
      <c r="AQ50" s="5">
        <f t="shared" si="6"/>
        <v>2</v>
      </c>
      <c r="AR50">
        <v>8</v>
      </c>
      <c r="AS50">
        <v>8</v>
      </c>
      <c r="AT50" s="5">
        <f t="shared" si="7"/>
        <v>0</v>
      </c>
      <c r="AU50">
        <v>6</v>
      </c>
      <c r="AV50">
        <v>5</v>
      </c>
      <c r="AW50" s="5">
        <f t="shared" si="8"/>
        <v>-1</v>
      </c>
      <c r="AX50">
        <v>1</v>
      </c>
      <c r="AY50">
        <v>1</v>
      </c>
      <c r="AZ50" s="5">
        <f t="shared" si="9"/>
        <v>0</v>
      </c>
      <c r="BA50">
        <v>12</v>
      </c>
      <c r="BB50">
        <v>7</v>
      </c>
      <c r="BC50" s="5">
        <f t="shared" si="10"/>
        <v>-5</v>
      </c>
      <c r="BD50">
        <v>1</v>
      </c>
      <c r="BE50" s="1">
        <v>1</v>
      </c>
      <c r="BF50">
        <v>1</v>
      </c>
      <c r="BG50" t="s">
        <v>146</v>
      </c>
    </row>
    <row r="51" spans="1:59" x14ac:dyDescent="0.35">
      <c r="A51" s="14">
        <v>42523</v>
      </c>
      <c r="B51">
        <v>50</v>
      </c>
      <c r="C51" t="s">
        <v>154</v>
      </c>
      <c r="D51">
        <v>1</v>
      </c>
      <c r="E51">
        <v>172</v>
      </c>
      <c r="F51">
        <v>76.8</v>
      </c>
      <c r="G51">
        <f t="shared" si="0"/>
        <v>25.959978366684695</v>
      </c>
      <c r="H51">
        <v>0</v>
      </c>
      <c r="I51">
        <v>1</v>
      </c>
      <c r="J51">
        <v>0</v>
      </c>
      <c r="K51">
        <v>1</v>
      </c>
      <c r="L51">
        <v>0</v>
      </c>
      <c r="M51">
        <v>1</v>
      </c>
      <c r="N51">
        <v>1</v>
      </c>
      <c r="O51">
        <v>155</v>
      </c>
      <c r="Q51">
        <v>2</v>
      </c>
      <c r="R51">
        <v>0</v>
      </c>
      <c r="S51">
        <v>0</v>
      </c>
      <c r="T51">
        <v>0</v>
      </c>
      <c r="U51" s="9">
        <v>29</v>
      </c>
      <c r="V51" s="9">
        <v>0</v>
      </c>
      <c r="W51" s="9">
        <v>0</v>
      </c>
      <c r="X51" s="9">
        <v>0</v>
      </c>
      <c r="AA51" s="10">
        <f t="shared" si="12"/>
        <v>0</v>
      </c>
      <c r="AB51" s="10">
        <f t="shared" si="2"/>
        <v>0</v>
      </c>
      <c r="AC51" s="9">
        <v>0</v>
      </c>
      <c r="AD51" s="9">
        <v>0</v>
      </c>
      <c r="AE51">
        <v>0</v>
      </c>
      <c r="AG51" s="1">
        <f t="shared" si="3"/>
        <v>0</v>
      </c>
      <c r="AH51" s="9">
        <v>13</v>
      </c>
      <c r="AI51" s="9">
        <v>11</v>
      </c>
      <c r="AJ51" s="5">
        <f t="shared" si="4"/>
        <v>-2</v>
      </c>
      <c r="AL51" s="7">
        <v>10</v>
      </c>
      <c r="AM51" s="9">
        <v>10</v>
      </c>
      <c r="AN51" s="5">
        <f t="shared" si="5"/>
        <v>0</v>
      </c>
      <c r="AO51">
        <v>15</v>
      </c>
      <c r="AP51" s="1">
        <v>15</v>
      </c>
      <c r="AQ51" s="5">
        <f t="shared" si="6"/>
        <v>0</v>
      </c>
      <c r="AR51">
        <v>11</v>
      </c>
      <c r="AS51">
        <v>8</v>
      </c>
      <c r="AT51" s="5">
        <f t="shared" si="7"/>
        <v>-3</v>
      </c>
      <c r="AU51">
        <v>7</v>
      </c>
      <c r="AV51">
        <v>5</v>
      </c>
      <c r="AW51" s="5">
        <f t="shared" si="8"/>
        <v>-2</v>
      </c>
      <c r="AX51">
        <v>1</v>
      </c>
      <c r="AY51">
        <v>1</v>
      </c>
      <c r="AZ51" s="5">
        <f t="shared" si="9"/>
        <v>0</v>
      </c>
      <c r="BA51">
        <v>14</v>
      </c>
      <c r="BB51">
        <v>7</v>
      </c>
      <c r="BC51" s="5">
        <f t="shared" si="10"/>
        <v>-7</v>
      </c>
      <c r="BD51">
        <v>1</v>
      </c>
      <c r="BE51" s="1">
        <v>1</v>
      </c>
    </row>
    <row r="52" spans="1:59" x14ac:dyDescent="0.35">
      <c r="AI52" t="s">
        <v>150</v>
      </c>
      <c r="AJ52" s="5">
        <f>MEDIAN(AJ2:AJ51)</f>
        <v>0</v>
      </c>
      <c r="AM52" t="s">
        <v>150</v>
      </c>
      <c r="AN52" s="5">
        <f>MEDIAN(AN2:AN51)</f>
        <v>0</v>
      </c>
      <c r="AP52" t="s">
        <v>150</v>
      </c>
      <c r="AQ52" s="5">
        <f>MEDIAN(AQ2:AQ51)</f>
        <v>1</v>
      </c>
      <c r="AS52" t="s">
        <v>150</v>
      </c>
      <c r="AT52" s="5">
        <f>MEDIAN(AT2:AT51)</f>
        <v>0</v>
      </c>
      <c r="AV52" t="s">
        <v>150</v>
      </c>
      <c r="AW52" s="5">
        <f>MEDIAN(AW2:AW51)</f>
        <v>-2</v>
      </c>
      <c r="AY52" t="s">
        <v>150</v>
      </c>
      <c r="AZ52" s="5">
        <f>MEDIAN(AZ2:AZ51)</f>
        <v>0</v>
      </c>
      <c r="BB52" t="s">
        <v>150</v>
      </c>
      <c r="BC52" s="5">
        <f>MEDIAN(BC2:BC51)</f>
        <v>-6</v>
      </c>
    </row>
    <row r="53" spans="1:59" x14ac:dyDescent="0.35">
      <c r="A53"/>
      <c r="AI53" t="s">
        <v>151</v>
      </c>
      <c r="AJ53" s="5">
        <f>MEDIAN(AJ22:AJ50)</f>
        <v>1</v>
      </c>
      <c r="AM53" t="s">
        <v>151</v>
      </c>
      <c r="AN53" s="5">
        <f>MEDIAN(AN22:AN50)</f>
        <v>0</v>
      </c>
      <c r="AP53" t="s">
        <v>151</v>
      </c>
      <c r="AQ53" s="5">
        <f>MEDIAN(AQ22:AQ50)</f>
        <v>1</v>
      </c>
      <c r="AS53" t="s">
        <v>151</v>
      </c>
      <c r="AT53" s="5">
        <f>MEDIAN(AT22:AT50)</f>
        <v>0</v>
      </c>
      <c r="AV53" t="s">
        <v>151</v>
      </c>
      <c r="AW53" s="5">
        <f>MEDIAN(AW22:AW50)</f>
        <v>-2</v>
      </c>
      <c r="AY53" t="s">
        <v>151</v>
      </c>
      <c r="AZ53" s="5">
        <f>MEDIAN(AZ22:AZ50)</f>
        <v>0</v>
      </c>
      <c r="BB53" t="s">
        <v>151</v>
      </c>
      <c r="BC53" s="5">
        <f>MEDIAN(BC22:BC50)</f>
        <v>-6</v>
      </c>
    </row>
    <row r="54" spans="1:59" x14ac:dyDescent="0.35">
      <c r="A54"/>
    </row>
  </sheetData>
  <autoFilter ref="A1:BG55"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1"/>
  <sheetViews>
    <sheetView topLeftCell="A25" workbookViewId="0">
      <selection activeCell="D13" sqref="D13"/>
    </sheetView>
  </sheetViews>
  <sheetFormatPr defaultRowHeight="14.5" x14ac:dyDescent="0.35"/>
  <cols>
    <col min="1" max="1" width="19.7265625" customWidth="1"/>
    <col min="2" max="2" width="20.1796875" style="10" customWidth="1"/>
  </cols>
  <sheetData>
    <row r="1" spans="1:2" ht="29" x14ac:dyDescent="0.35">
      <c r="A1" s="2" t="s">
        <v>148</v>
      </c>
      <c r="B1" s="6" t="s">
        <v>70</v>
      </c>
    </row>
    <row r="2" spans="1:2" x14ac:dyDescent="0.35">
      <c r="A2" t="s">
        <v>147</v>
      </c>
      <c r="B2" s="10">
        <v>21.333333333333336</v>
      </c>
    </row>
    <row r="3" spans="1:2" x14ac:dyDescent="0.35">
      <c r="A3" t="s">
        <v>147</v>
      </c>
      <c r="B3" s="10">
        <v>0</v>
      </c>
    </row>
    <row r="4" spans="1:2" x14ac:dyDescent="0.35">
      <c r="A4" t="s">
        <v>147</v>
      </c>
      <c r="B4" s="10">
        <v>0</v>
      </c>
    </row>
    <row r="5" spans="1:2" x14ac:dyDescent="0.35">
      <c r="A5" t="s">
        <v>147</v>
      </c>
      <c r="B5" s="10">
        <v>93.913043478260875</v>
      </c>
    </row>
    <row r="6" spans="1:2" x14ac:dyDescent="0.35">
      <c r="A6" t="s">
        <v>147</v>
      </c>
      <c r="B6" s="10">
        <v>0</v>
      </c>
    </row>
    <row r="7" spans="1:2" x14ac:dyDescent="0.35">
      <c r="A7" t="s">
        <v>147</v>
      </c>
      <c r="B7" s="10">
        <v>11.111111111111111</v>
      </c>
    </row>
    <row r="8" spans="1:2" x14ac:dyDescent="0.35">
      <c r="A8" t="s">
        <v>147</v>
      </c>
      <c r="B8" s="10">
        <v>21.176470588235297</v>
      </c>
    </row>
    <row r="9" spans="1:2" x14ac:dyDescent="0.35">
      <c r="A9" t="s">
        <v>147</v>
      </c>
      <c r="B9" s="10">
        <v>40</v>
      </c>
    </row>
    <row r="10" spans="1:2" x14ac:dyDescent="0.35">
      <c r="A10" t="s">
        <v>147</v>
      </c>
      <c r="B10" s="10">
        <v>144</v>
      </c>
    </row>
    <row r="11" spans="1:2" x14ac:dyDescent="0.35">
      <c r="A11" t="s">
        <v>147</v>
      </c>
      <c r="B11" s="10">
        <v>9.2307692307692317</v>
      </c>
    </row>
    <row r="12" spans="1:2" x14ac:dyDescent="0.35">
      <c r="A12" t="s">
        <v>147</v>
      </c>
      <c r="B12" s="10">
        <v>84</v>
      </c>
    </row>
    <row r="13" spans="1:2" x14ac:dyDescent="0.35">
      <c r="A13" t="s">
        <v>147</v>
      </c>
      <c r="B13" s="10">
        <v>160</v>
      </c>
    </row>
    <row r="14" spans="1:2" x14ac:dyDescent="0.35">
      <c r="A14" t="s">
        <v>147</v>
      </c>
      <c r="B14" s="10">
        <v>43.63636363636364</v>
      </c>
    </row>
    <row r="15" spans="1:2" x14ac:dyDescent="0.35">
      <c r="A15" t="s">
        <v>147</v>
      </c>
      <c r="B15" s="10">
        <v>57.599999999999994</v>
      </c>
    </row>
    <row r="16" spans="1:2" x14ac:dyDescent="0.35">
      <c r="A16" t="s">
        <v>147</v>
      </c>
      <c r="B16" s="10">
        <v>124.80000000000001</v>
      </c>
    </row>
    <row r="17" spans="1:2" x14ac:dyDescent="0.35">
      <c r="A17" t="s">
        <v>147</v>
      </c>
      <c r="B17" s="10">
        <v>24</v>
      </c>
    </row>
    <row r="18" spans="1:2" x14ac:dyDescent="0.35">
      <c r="A18" t="s">
        <v>147</v>
      </c>
      <c r="B18" s="10">
        <v>38.571428571428577</v>
      </c>
    </row>
    <row r="19" spans="1:2" x14ac:dyDescent="0.35">
      <c r="A19" t="s">
        <v>147</v>
      </c>
      <c r="B19" s="10">
        <v>100</v>
      </c>
    </row>
    <row r="20" spans="1:2" x14ac:dyDescent="0.35">
      <c r="A20" t="s">
        <v>147</v>
      </c>
      <c r="B20" s="10">
        <v>30</v>
      </c>
    </row>
    <row r="21" spans="1:2" x14ac:dyDescent="0.35">
      <c r="A21" t="s">
        <v>147</v>
      </c>
      <c r="B21" s="10">
        <v>49.714285714285715</v>
      </c>
    </row>
    <row r="22" spans="1:2" x14ac:dyDescent="0.35">
      <c r="A22" t="s">
        <v>149</v>
      </c>
      <c r="B22" s="10">
        <v>0</v>
      </c>
    </row>
    <row r="23" spans="1:2" x14ac:dyDescent="0.35">
      <c r="A23" t="s">
        <v>149</v>
      </c>
      <c r="B23" s="10">
        <v>94.285714285714278</v>
      </c>
    </row>
    <row r="24" spans="1:2" x14ac:dyDescent="0.35">
      <c r="A24" t="s">
        <v>149</v>
      </c>
      <c r="B24" s="10">
        <v>0</v>
      </c>
    </row>
    <row r="25" spans="1:2" x14ac:dyDescent="0.35">
      <c r="A25" t="s">
        <v>149</v>
      </c>
      <c r="B25" s="10">
        <v>117.86666666666666</v>
      </c>
    </row>
    <row r="26" spans="1:2" x14ac:dyDescent="0.35">
      <c r="A26" t="s">
        <v>149</v>
      </c>
      <c r="B26" s="10">
        <v>0</v>
      </c>
    </row>
    <row r="27" spans="1:2" x14ac:dyDescent="0.35">
      <c r="A27" t="s">
        <v>149</v>
      </c>
      <c r="B27" s="10">
        <v>12.857142857142856</v>
      </c>
    </row>
    <row r="28" spans="1:2" x14ac:dyDescent="0.35">
      <c r="A28" t="s">
        <v>149</v>
      </c>
      <c r="B28" s="10">
        <v>30</v>
      </c>
    </row>
    <row r="29" spans="1:2" x14ac:dyDescent="0.35">
      <c r="A29" t="s">
        <v>149</v>
      </c>
      <c r="B29" s="10">
        <v>56</v>
      </c>
    </row>
    <row r="30" spans="1:2" x14ac:dyDescent="0.35">
      <c r="A30" t="s">
        <v>149</v>
      </c>
      <c r="B30" s="10">
        <v>64.285714285714278</v>
      </c>
    </row>
    <row r="31" spans="1:2" x14ac:dyDescent="0.35">
      <c r="A31" t="s">
        <v>149</v>
      </c>
      <c r="B31" s="10">
        <v>81.818181818181813</v>
      </c>
    </row>
    <row r="32" spans="1:2" x14ac:dyDescent="0.35">
      <c r="A32" t="s">
        <v>149</v>
      </c>
      <c r="B32" s="10">
        <v>0</v>
      </c>
    </row>
    <row r="33" spans="1:2" x14ac:dyDescent="0.35">
      <c r="A33" t="s">
        <v>149</v>
      </c>
      <c r="B33" s="10">
        <v>98.181818181818187</v>
      </c>
    </row>
    <row r="34" spans="1:2" x14ac:dyDescent="0.35">
      <c r="A34" t="s">
        <v>149</v>
      </c>
      <c r="B34" s="10">
        <v>66.666666666666671</v>
      </c>
    </row>
    <row r="35" spans="1:2" x14ac:dyDescent="0.35">
      <c r="A35" t="s">
        <v>149</v>
      </c>
      <c r="B35" s="10">
        <v>0</v>
      </c>
    </row>
    <row r="36" spans="1:2" x14ac:dyDescent="0.35">
      <c r="A36" t="s">
        <v>149</v>
      </c>
      <c r="B36" s="10">
        <v>96</v>
      </c>
    </row>
    <row r="37" spans="1:2" x14ac:dyDescent="0.35">
      <c r="A37" t="s">
        <v>149</v>
      </c>
      <c r="B37" s="10">
        <v>33.333333333333336</v>
      </c>
    </row>
    <row r="38" spans="1:2" x14ac:dyDescent="0.35">
      <c r="A38" t="s">
        <v>149</v>
      </c>
      <c r="B38" s="10">
        <v>150</v>
      </c>
    </row>
    <row r="39" spans="1:2" x14ac:dyDescent="0.35">
      <c r="A39" t="s">
        <v>149</v>
      </c>
      <c r="B39" s="10">
        <v>0</v>
      </c>
    </row>
    <row r="40" spans="1:2" x14ac:dyDescent="0.35">
      <c r="A40" t="s">
        <v>149</v>
      </c>
      <c r="B40" s="10">
        <v>45</v>
      </c>
    </row>
    <row r="41" spans="1:2" x14ac:dyDescent="0.35">
      <c r="A41" t="s">
        <v>149</v>
      </c>
      <c r="B41" s="10">
        <v>2.25</v>
      </c>
    </row>
    <row r="42" spans="1:2" x14ac:dyDescent="0.35">
      <c r="A42" t="s">
        <v>149</v>
      </c>
      <c r="B42" s="10">
        <v>120</v>
      </c>
    </row>
    <row r="43" spans="1:2" x14ac:dyDescent="0.35">
      <c r="A43" t="s">
        <v>149</v>
      </c>
      <c r="B43" s="10">
        <v>14.117647058823529</v>
      </c>
    </row>
    <row r="44" spans="1:2" x14ac:dyDescent="0.35">
      <c r="A44" t="s">
        <v>147</v>
      </c>
      <c r="B44" s="10">
        <v>93.913043478260875</v>
      </c>
    </row>
    <row r="45" spans="1:2" x14ac:dyDescent="0.35">
      <c r="A45" t="s">
        <v>149</v>
      </c>
      <c r="B45" s="10">
        <v>130.90909090909091</v>
      </c>
    </row>
    <row r="46" spans="1:2" x14ac:dyDescent="0.35">
      <c r="A46" t="s">
        <v>147</v>
      </c>
      <c r="B46" s="10">
        <v>88</v>
      </c>
    </row>
    <row r="47" spans="1:2" x14ac:dyDescent="0.35">
      <c r="A47" t="s">
        <v>147</v>
      </c>
      <c r="B47" s="10">
        <v>0</v>
      </c>
    </row>
    <row r="48" spans="1:2" x14ac:dyDescent="0.35">
      <c r="A48" t="s">
        <v>147</v>
      </c>
      <c r="B48" s="10">
        <v>101.53846153846153</v>
      </c>
    </row>
    <row r="49" spans="1:2" x14ac:dyDescent="0.35">
      <c r="A49" t="s">
        <v>149</v>
      </c>
      <c r="B49" s="10">
        <v>0</v>
      </c>
    </row>
    <row r="50" spans="1:2" x14ac:dyDescent="0.35">
      <c r="A50" t="s">
        <v>149</v>
      </c>
      <c r="B50" s="10">
        <v>94.736842105263165</v>
      </c>
    </row>
    <row r="51" spans="1:2" x14ac:dyDescent="0.35">
      <c r="A51" t="s">
        <v>147</v>
      </c>
      <c r="B51" s="1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7"/>
  <sheetViews>
    <sheetView workbookViewId="0">
      <selection activeCell="B18" sqref="B18"/>
    </sheetView>
  </sheetViews>
  <sheetFormatPr defaultRowHeight="14.5" x14ac:dyDescent="0.35"/>
  <cols>
    <col min="1" max="1" width="24.81640625" customWidth="1"/>
  </cols>
  <sheetData>
    <row r="1" spans="1:2" x14ac:dyDescent="0.35">
      <c r="A1" s="11" t="s">
        <v>14</v>
      </c>
      <c r="B1" t="s">
        <v>78</v>
      </c>
    </row>
    <row r="2" spans="1:2" x14ac:dyDescent="0.35">
      <c r="A2" s="11" t="s">
        <v>79</v>
      </c>
      <c r="B2" t="s">
        <v>80</v>
      </c>
    </row>
    <row r="3" spans="1:2" x14ac:dyDescent="0.35">
      <c r="A3" s="11" t="s">
        <v>71</v>
      </c>
      <c r="B3" t="s">
        <v>81</v>
      </c>
    </row>
    <row r="4" spans="1:2" x14ac:dyDescent="0.35">
      <c r="A4" s="11" t="s">
        <v>72</v>
      </c>
      <c r="B4" t="s">
        <v>141</v>
      </c>
    </row>
    <row r="5" spans="1:2" x14ac:dyDescent="0.35">
      <c r="A5" s="11" t="s">
        <v>82</v>
      </c>
      <c r="B5" t="s">
        <v>86</v>
      </c>
    </row>
    <row r="6" spans="1:2" x14ac:dyDescent="0.35">
      <c r="A6" s="11"/>
      <c r="B6" t="s">
        <v>87</v>
      </c>
    </row>
    <row r="7" spans="1:2" x14ac:dyDescent="0.35">
      <c r="A7" s="11" t="s">
        <v>89</v>
      </c>
      <c r="B7" t="s">
        <v>83</v>
      </c>
    </row>
    <row r="8" spans="1:2" x14ac:dyDescent="0.35">
      <c r="A8" s="11" t="s">
        <v>84</v>
      </c>
      <c r="B8" t="s">
        <v>85</v>
      </c>
    </row>
    <row r="9" spans="1:2" x14ac:dyDescent="0.35">
      <c r="A9" s="11" t="s">
        <v>2</v>
      </c>
      <c r="B9" t="s">
        <v>90</v>
      </c>
    </row>
    <row r="10" spans="1:2" x14ac:dyDescent="0.35">
      <c r="A10" s="11"/>
      <c r="B10" t="s">
        <v>91</v>
      </c>
    </row>
    <row r="11" spans="1:2" x14ac:dyDescent="0.35">
      <c r="A11" s="11"/>
      <c r="B11" t="s">
        <v>88</v>
      </c>
    </row>
    <row r="12" spans="1:2" x14ac:dyDescent="0.35">
      <c r="A12" s="11" t="s">
        <v>60</v>
      </c>
      <c r="B12" t="s">
        <v>92</v>
      </c>
    </row>
    <row r="13" spans="1:2" x14ac:dyDescent="0.35">
      <c r="A13" s="11" t="s">
        <v>15</v>
      </c>
      <c r="B13" t="s">
        <v>94</v>
      </c>
    </row>
    <row r="14" spans="1:2" x14ac:dyDescent="0.35">
      <c r="A14" s="11" t="s">
        <v>16</v>
      </c>
      <c r="B14" t="s">
        <v>93</v>
      </c>
    </row>
    <row r="15" spans="1:2" x14ac:dyDescent="0.35">
      <c r="A15" s="11" t="s">
        <v>17</v>
      </c>
      <c r="B15" t="s">
        <v>95</v>
      </c>
    </row>
    <row r="16" spans="1:2" x14ac:dyDescent="0.35">
      <c r="A16" s="11" t="s">
        <v>18</v>
      </c>
      <c r="B16" t="s">
        <v>96</v>
      </c>
    </row>
    <row r="17" spans="1:2" x14ac:dyDescent="0.35">
      <c r="A17" s="11" t="s">
        <v>3</v>
      </c>
      <c r="B17" t="s">
        <v>144</v>
      </c>
    </row>
    <row r="18" spans="1:2" x14ac:dyDescent="0.35">
      <c r="A18" s="11" t="s">
        <v>19</v>
      </c>
      <c r="B18" t="s">
        <v>97</v>
      </c>
    </row>
    <row r="19" spans="1:2" x14ac:dyDescent="0.35">
      <c r="A19" s="11" t="s">
        <v>20</v>
      </c>
      <c r="B19" t="s">
        <v>98</v>
      </c>
    </row>
    <row r="20" spans="1:2" x14ac:dyDescent="0.35">
      <c r="A20" s="11" t="s">
        <v>21</v>
      </c>
      <c r="B20" t="s">
        <v>99</v>
      </c>
    </row>
    <row r="21" spans="1:2" x14ac:dyDescent="0.35">
      <c r="A21" s="11" t="s">
        <v>51</v>
      </c>
      <c r="B21" t="s">
        <v>100</v>
      </c>
    </row>
    <row r="22" spans="1:2" x14ac:dyDescent="0.35">
      <c r="A22" s="11" t="s">
        <v>68</v>
      </c>
      <c r="B22" t="s">
        <v>101</v>
      </c>
    </row>
    <row r="23" spans="1:2" x14ac:dyDescent="0.35">
      <c r="A23" s="12" t="s">
        <v>22</v>
      </c>
      <c r="B23" t="s">
        <v>102</v>
      </c>
    </row>
    <row r="24" spans="1:2" x14ac:dyDescent="0.35">
      <c r="A24" s="12" t="s">
        <v>70</v>
      </c>
      <c r="B24" t="s">
        <v>103</v>
      </c>
    </row>
    <row r="25" spans="1:2" x14ac:dyDescent="0.35">
      <c r="A25" s="11" t="s">
        <v>23</v>
      </c>
      <c r="B25" t="s">
        <v>104</v>
      </c>
    </row>
    <row r="26" spans="1:2" x14ac:dyDescent="0.35">
      <c r="A26" s="11" t="s">
        <v>24</v>
      </c>
      <c r="B26" t="s">
        <v>105</v>
      </c>
    </row>
    <row r="27" spans="1:2" x14ac:dyDescent="0.35">
      <c r="A27" s="11" t="s">
        <v>25</v>
      </c>
      <c r="B27" t="s">
        <v>106</v>
      </c>
    </row>
    <row r="28" spans="1:2" x14ac:dyDescent="0.35">
      <c r="A28" s="11" t="s">
        <v>52</v>
      </c>
      <c r="B28" t="s">
        <v>107</v>
      </c>
    </row>
    <row r="29" spans="1:2" x14ac:dyDescent="0.35">
      <c r="A29" s="11" t="s">
        <v>26</v>
      </c>
      <c r="B29" t="s">
        <v>108</v>
      </c>
    </row>
    <row r="30" spans="1:2" x14ac:dyDescent="0.35">
      <c r="A30" s="11"/>
    </row>
    <row r="31" spans="1:2" x14ac:dyDescent="0.35">
      <c r="A31" s="11" t="s">
        <v>129</v>
      </c>
      <c r="B31" t="s">
        <v>109</v>
      </c>
    </row>
    <row r="32" spans="1:2" x14ac:dyDescent="0.35">
      <c r="A32" s="11" t="s">
        <v>27</v>
      </c>
      <c r="B32" t="s">
        <v>112</v>
      </c>
    </row>
    <row r="33" spans="1:2" x14ac:dyDescent="0.35">
      <c r="A33" s="11" t="s">
        <v>44</v>
      </c>
      <c r="B33" t="s">
        <v>110</v>
      </c>
    </row>
    <row r="34" spans="1:2" x14ac:dyDescent="0.35">
      <c r="A34" s="4" t="s">
        <v>28</v>
      </c>
      <c r="B34" t="s">
        <v>111</v>
      </c>
    </row>
    <row r="35" spans="1:2" x14ac:dyDescent="0.35">
      <c r="A35" s="11" t="s">
        <v>48</v>
      </c>
      <c r="B35" t="s">
        <v>113</v>
      </c>
    </row>
    <row r="36" spans="1:2" x14ac:dyDescent="0.35">
      <c r="A36" s="11" t="s">
        <v>47</v>
      </c>
      <c r="B36" t="s">
        <v>114</v>
      </c>
    </row>
    <row r="37" spans="1:2" x14ac:dyDescent="0.35">
      <c r="A37" s="11" t="s">
        <v>45</v>
      </c>
      <c r="B37" t="s">
        <v>115</v>
      </c>
    </row>
    <row r="38" spans="1:2" x14ac:dyDescent="0.35">
      <c r="A38" s="4" t="s">
        <v>46</v>
      </c>
      <c r="B38" t="s">
        <v>116</v>
      </c>
    </row>
    <row r="39" spans="1:2" x14ac:dyDescent="0.35">
      <c r="A39" s="11" t="s">
        <v>29</v>
      </c>
      <c r="B39" t="s">
        <v>117</v>
      </c>
    </row>
    <row r="40" spans="1:2" x14ac:dyDescent="0.35">
      <c r="A40" s="11" t="s">
        <v>30</v>
      </c>
      <c r="B40" t="s">
        <v>118</v>
      </c>
    </row>
    <row r="41" spans="1:2" x14ac:dyDescent="0.35">
      <c r="A41" s="4" t="s">
        <v>31</v>
      </c>
      <c r="B41" t="s">
        <v>119</v>
      </c>
    </row>
    <row r="42" spans="1:2" x14ac:dyDescent="0.35">
      <c r="A42" s="11" t="s">
        <v>32</v>
      </c>
      <c r="B42" t="s">
        <v>120</v>
      </c>
    </row>
    <row r="43" spans="1:2" x14ac:dyDescent="0.35">
      <c r="A43" s="11" t="s">
        <v>33</v>
      </c>
      <c r="B43" t="s">
        <v>121</v>
      </c>
    </row>
    <row r="44" spans="1:2" x14ac:dyDescent="0.35">
      <c r="A44" s="4" t="s">
        <v>34</v>
      </c>
      <c r="B44" t="s">
        <v>122</v>
      </c>
    </row>
    <row r="45" spans="1:2" x14ac:dyDescent="0.35">
      <c r="A45" s="11" t="s">
        <v>35</v>
      </c>
      <c r="B45" t="s">
        <v>123</v>
      </c>
    </row>
    <row r="46" spans="1:2" x14ac:dyDescent="0.35">
      <c r="A46" s="11" t="s">
        <v>36</v>
      </c>
      <c r="B46" t="s">
        <v>124</v>
      </c>
    </row>
    <row r="47" spans="1:2" x14ac:dyDescent="0.35">
      <c r="A47" s="4" t="s">
        <v>37</v>
      </c>
      <c r="B47" t="s">
        <v>125</v>
      </c>
    </row>
    <row r="48" spans="1:2" x14ac:dyDescent="0.35">
      <c r="A48" s="11" t="s">
        <v>38</v>
      </c>
      <c r="B48" t="s">
        <v>126</v>
      </c>
    </row>
    <row r="49" spans="1:2" x14ac:dyDescent="0.35">
      <c r="A49" s="11" t="s">
        <v>39</v>
      </c>
      <c r="B49" t="s">
        <v>127</v>
      </c>
    </row>
    <row r="50" spans="1:2" x14ac:dyDescent="0.35">
      <c r="A50" s="4" t="s">
        <v>40</v>
      </c>
      <c r="B50" t="s">
        <v>128</v>
      </c>
    </row>
    <row r="51" spans="1:2" x14ac:dyDescent="0.35">
      <c r="A51" s="11" t="s">
        <v>41</v>
      </c>
      <c r="B51" t="s">
        <v>130</v>
      </c>
    </row>
    <row r="52" spans="1:2" x14ac:dyDescent="0.35">
      <c r="A52" s="11" t="s">
        <v>42</v>
      </c>
      <c r="B52" t="s">
        <v>131</v>
      </c>
    </row>
    <row r="53" spans="1:2" x14ac:dyDescent="0.35">
      <c r="A53" s="4" t="s">
        <v>43</v>
      </c>
      <c r="B53" t="s">
        <v>132</v>
      </c>
    </row>
    <row r="54" spans="1:2" x14ac:dyDescent="0.35">
      <c r="A54" s="11" t="s">
        <v>66</v>
      </c>
      <c r="B54" t="s">
        <v>133</v>
      </c>
    </row>
    <row r="55" spans="1:2" x14ac:dyDescent="0.35">
      <c r="A55" s="11" t="s">
        <v>54</v>
      </c>
      <c r="B55" t="s">
        <v>134</v>
      </c>
    </row>
    <row r="56" spans="1:2" x14ac:dyDescent="0.35">
      <c r="A56" s="11" t="s">
        <v>55</v>
      </c>
      <c r="B56" t="s">
        <v>135</v>
      </c>
    </row>
    <row r="57" spans="1:2" x14ac:dyDescent="0.35">
      <c r="A57" s="11" t="s">
        <v>4</v>
      </c>
      <c r="B57" t="s">
        <v>136</v>
      </c>
    </row>
  </sheetData>
  <pageMargins left="0.7" right="0.7" top="0.75" bottom="0.75" header="0.3" footer="0.3"/>
  <pageSetup orientation="portrait" horizontalDpi="2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Sheet1</vt:lpstr>
      <vt:lpstr>Data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Huang</cp:lastModifiedBy>
  <dcterms:created xsi:type="dcterms:W3CDTF">2016-04-27T05:59:14Z</dcterms:created>
  <dcterms:modified xsi:type="dcterms:W3CDTF">2020-02-07T22:49:12Z</dcterms:modified>
</cp:coreProperties>
</file>