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D:\Dropbox\Caprolace\Caprolace_salt\Paper in progress\PlosOne editing\Supplementary\"/>
    </mc:Choice>
  </mc:AlternateContent>
  <xr:revisionPtr revIDLastSave="0" documentId="13_ncr:1_{87175037-3176-4543-B22F-832A1AEB24E2}" xr6:coauthVersionLast="43" xr6:coauthVersionMax="43" xr10:uidLastSave="{00000000-0000-0000-0000-000000000000}"/>
  <bookViews>
    <workbookView xWindow="-108" yWindow="-108" windowWidth="23256" windowHeight="13176" tabRatio="500" activeTab="3" xr2:uid="{00000000-000D-0000-FFFF-FFFF00000000}"/>
  </bookViews>
  <sheets>
    <sheet name="CAP 76-78" sheetId="2" r:id="rId1"/>
    <sheet name="CAP 94-96" sheetId="1" r:id="rId2"/>
    <sheet name=" Summary and comments" sheetId="3" r:id="rId3"/>
    <sheet name="References" sheetId="4" r:id="rId4"/>
  </sheets>
  <calcPr calcId="181029" iterateDelta="1E-4"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40" i="1" l="1"/>
  <c r="B36" i="2"/>
  <c r="B38" i="1"/>
  <c r="B35" i="2"/>
  <c r="B33" i="2"/>
  <c r="C35" i="2"/>
  <c r="C36" i="2"/>
  <c r="B34" i="2"/>
  <c r="C34" i="2"/>
  <c r="B39" i="1"/>
  <c r="B37" i="1"/>
  <c r="C40" i="1"/>
  <c r="C39" i="1"/>
  <c r="C33" i="1"/>
  <c r="C38" i="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13" i="1"/>
  <c r="C6" i="1"/>
  <c r="C7" i="1"/>
  <c r="C8" i="1"/>
  <c r="C9" i="1"/>
  <c r="C10" i="1"/>
  <c r="C11" i="1"/>
  <c r="C12" i="1"/>
  <c r="C14" i="1"/>
  <c r="C15" i="1"/>
  <c r="C16" i="1"/>
  <c r="C17" i="1"/>
  <c r="C18" i="1"/>
  <c r="C19" i="1"/>
  <c r="C20" i="1"/>
  <c r="C21" i="1"/>
  <c r="C22" i="1"/>
  <c r="C23" i="1"/>
  <c r="C24" i="1"/>
  <c r="C25" i="1"/>
  <c r="C26" i="1"/>
  <c r="C27" i="1"/>
  <c r="C28" i="1"/>
  <c r="C29" i="1"/>
  <c r="C30" i="1"/>
  <c r="C31" i="1"/>
  <c r="C32" i="1"/>
  <c r="C34" i="1"/>
  <c r="C35" i="1"/>
  <c r="C36" i="1"/>
  <c r="C37" i="1"/>
</calcChain>
</file>

<file path=xl/sharedStrings.xml><?xml version="1.0" encoding="utf-8"?>
<sst xmlns="http://schemas.openxmlformats.org/spreadsheetml/2006/main" count="155" uniqueCount="86">
  <si>
    <t>Percenteges</t>
  </si>
  <si>
    <t>Raw count</t>
  </si>
  <si>
    <t>Total</t>
  </si>
  <si>
    <t>Rarefaction curve</t>
  </si>
  <si>
    <t>Number of species</t>
  </si>
  <si>
    <t># valves</t>
  </si>
  <si>
    <t>Navicula lanceolata</t>
  </si>
  <si>
    <t>Eunotia incisa</t>
  </si>
  <si>
    <t>Reimeria sinuata</t>
  </si>
  <si>
    <t>Ulnaria delicatissima</t>
  </si>
  <si>
    <t>Rhopalodia</t>
  </si>
  <si>
    <t>Encyonema sp.</t>
  </si>
  <si>
    <t>Amphora copulata</t>
  </si>
  <si>
    <t>Nitzschia kurzeana</t>
  </si>
  <si>
    <t>Achnanthes tumescens</t>
  </si>
  <si>
    <t>Navicula peroti</t>
  </si>
  <si>
    <t>Pinnularia divergissima</t>
  </si>
  <si>
    <t>Pinnularia microstaurum</t>
  </si>
  <si>
    <t>Craticula accomodiformis</t>
  </si>
  <si>
    <t>Craticula</t>
  </si>
  <si>
    <t>Sample CAP 94-96</t>
  </si>
  <si>
    <t>Bacillaria</t>
  </si>
  <si>
    <t>Amphora ovalis</t>
  </si>
  <si>
    <t>Synedra famelica</t>
  </si>
  <si>
    <t>Encyonema minutum var. pseudogracilis</t>
  </si>
  <si>
    <t>Sample CAP 76-78</t>
  </si>
  <si>
    <t>Aulacoseira ambigua</t>
  </si>
  <si>
    <t>Encyonema nicafei</t>
  </si>
  <si>
    <t>Pseudostaurosira brevistriata</t>
  </si>
  <si>
    <t>Nitzchia</t>
  </si>
  <si>
    <t>Encyonema montana</t>
  </si>
  <si>
    <t>Navicula cryptocephala</t>
  </si>
  <si>
    <t>Nitzschia alpina</t>
  </si>
  <si>
    <t>Halamphora latecostata</t>
  </si>
  <si>
    <t>Epithemia</t>
  </si>
  <si>
    <t>Diadesmis</t>
  </si>
  <si>
    <t>Eunotia canicula</t>
  </si>
  <si>
    <t>Navicula viridula</t>
  </si>
  <si>
    <t>Gomphonema sarcophagus</t>
  </si>
  <si>
    <t>Gomphonema olivaceoides</t>
  </si>
  <si>
    <t>Benthic</t>
  </si>
  <si>
    <t>Staurosira construens var. venter</t>
  </si>
  <si>
    <t>Planktic</t>
  </si>
  <si>
    <t>Cyclotella cf. quillensis</t>
  </si>
  <si>
    <t>Benthc (but could occur in the plankton)</t>
  </si>
  <si>
    <t>Lemnicola sp</t>
  </si>
  <si>
    <t>Nitzschia cf. palea</t>
  </si>
  <si>
    <t>Rhopalodia sp</t>
  </si>
  <si>
    <t xml:space="preserve">Benthic/Marshes/nitrogen-poor habitats </t>
  </si>
  <si>
    <t>Benthic/Fresh and brackish water</t>
  </si>
  <si>
    <t>Navicula cf. angusta</t>
  </si>
  <si>
    <t>Diploneis cf. eliptica</t>
  </si>
  <si>
    <t>Achnanthidium sp</t>
  </si>
  <si>
    <t>Pseudostaurosira cf. eliptica</t>
  </si>
  <si>
    <t>Diploneis sp.</t>
  </si>
  <si>
    <t>Amphora sp.</t>
  </si>
  <si>
    <t>Benthic. Some species can occur in Estuarine systems</t>
  </si>
  <si>
    <t>Encyona sp.</t>
  </si>
  <si>
    <t>Species autoecology</t>
  </si>
  <si>
    <t>Benthic/Periphytic/Eutrophic</t>
  </si>
  <si>
    <t>CAP  94-96</t>
  </si>
  <si>
    <t>Total benthic</t>
  </si>
  <si>
    <t>Total saline</t>
  </si>
  <si>
    <t>Total planktonic</t>
  </si>
  <si>
    <t>Benthic/acidic</t>
  </si>
  <si>
    <t>Eunotia sp.</t>
  </si>
  <si>
    <t>Benthic. Some species can occur in estuarine systems</t>
  </si>
  <si>
    <t>Moist habitats (trees or bogs)</t>
  </si>
  <si>
    <t>CAP 76-78</t>
  </si>
  <si>
    <t>Abundance (%)</t>
  </si>
  <si>
    <t>Total saline/brackish</t>
  </si>
  <si>
    <t>I haven't foud any exclusive marine species and I have found a number of species associate with freswater, so I do not support the idea that those samples come from exclusive marine systems. At the same time, if they were exclusive freshwater systems, I would not have found such a large abundance of brackish taxa</t>
  </si>
  <si>
    <t xml:space="preserve">Finally, it seems that sample CAP 76-78 was from an environment with higher water level compared to CAP 94-96 (due to the dominance of planktonic taxa versus the dominance of benthic taxa in CAP 04-96). I am not sure if this is a result of a difference between environments or if it is related to one being from a drier time than the other. </t>
  </si>
  <si>
    <t>Comments</t>
  </si>
  <si>
    <r>
      <t xml:space="preserve">It seems that both samples are composed of species that are favored by brackish/saline water. Although this ecological  group is the smaller of the three (saline, planktonic, benthic), the most abundant species (the one that found an environment favorable enough to reproduce and reach co-dominace) was </t>
    </r>
    <r>
      <rPr>
        <i/>
        <sz val="16"/>
        <color theme="1"/>
        <rFont val="Calibri"/>
        <family val="2"/>
        <scheme val="minor"/>
      </rPr>
      <t>Cyclotella quillensis</t>
    </r>
    <r>
      <rPr>
        <sz val="16"/>
        <color theme="1"/>
        <rFont val="Calibri"/>
        <scheme val="minor"/>
      </rPr>
      <t xml:space="preserve">, a brackish to marine taxa. </t>
    </r>
  </si>
  <si>
    <t>Species name/code</t>
  </si>
  <si>
    <t>Benthic (but could occur in the plankton)</t>
  </si>
  <si>
    <t>Caprolace - coring C19-3</t>
  </si>
  <si>
    <r>
      <t>Planktic/ brackish to marine taxa/</t>
    </r>
    <r>
      <rPr>
        <i/>
        <sz val="12"/>
        <color theme="1"/>
        <rFont val="Calibri"/>
        <family val="2"/>
        <scheme val="minor"/>
      </rPr>
      <t>Cyclotella quillensis</t>
    </r>
    <r>
      <rPr>
        <sz val="12"/>
        <color theme="1"/>
        <rFont val="Calibri"/>
        <family val="2"/>
        <scheme val="minor"/>
      </rPr>
      <t xml:space="preserve"> has been used as a indicator of dry climatic periods, when precipitation is at a minimum and closed basin lakes become increasingly saline [1]</t>
    </r>
  </si>
  <si>
    <r>
      <t xml:space="preserve">Benthic. The genus </t>
    </r>
    <r>
      <rPr>
        <i/>
        <sz val="12"/>
        <color rgb="FF000000"/>
        <rFont val="Calibri"/>
        <family val="2"/>
        <scheme val="minor"/>
      </rPr>
      <t>Diploneis</t>
    </r>
    <r>
      <rPr>
        <sz val="12"/>
        <color rgb="FF000000"/>
        <rFont val="Calibri"/>
        <family val="2"/>
        <scheme val="minor"/>
      </rPr>
      <t xml:space="preserve"> is typically associated with epipelon and can be found in freshwater, brackish, and marine environments [2]</t>
    </r>
  </si>
  <si>
    <t>Benthic, epipelic or planktonic habitats, from freshwater to brackish waters [3]. It is able to tolerate fluctuations in salinity</t>
  </si>
  <si>
    <t>Planktic/ brackish to marine taxa/Cyclotella quillensis has been used as a indicator of dry climatic periods, when precipitation is at a minimum and closed basin lakes become increasingly saline [1]</t>
  </si>
  <si>
    <r>
      <t xml:space="preserve">Benthic. The genus </t>
    </r>
    <r>
      <rPr>
        <i/>
        <sz val="12"/>
        <color theme="1"/>
        <rFont val="Calibri"/>
        <family val="2"/>
        <scheme val="minor"/>
      </rPr>
      <t>Diploneis</t>
    </r>
    <r>
      <rPr>
        <sz val="12"/>
        <color theme="1"/>
        <rFont val="Calibri"/>
        <family val="2"/>
        <scheme val="minor"/>
      </rPr>
      <t xml:space="preserve"> is typically associated with epipelon and can be found in freshwater, brackish, and marine environments [2]</t>
    </r>
  </si>
  <si>
    <t>1. Fritz SC, Juggins S, Battarbee, RW, Engstrom, DR. Reconstruction of past changes in salinity and climate using a diatom-based transfer function. Nature. 1991; 352: 706-708</t>
  </si>
  <si>
    <t>2. Cleve PT. Synopsis of the Naviculoid Diatoms, Part I. Kongliga Svenska-Vetenskaps Akademiens Handlingar. 1894; 26(2): 1-194, 5 pls</t>
  </si>
  <si>
    <t>3. Jahn R, Schmid A. Revision of the brackish-freshwater diatom genus Bacillaria Gmelin (Bacillariophyta) with the description of a new variety and two new species. European Journal of Phycology. 2007; 42(3): 295-312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</si>
</sst>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b/>
      <sz val="12"/>
      <color theme="1"/>
      <name val="Calibri"/>
      <family val="2"/>
      <scheme val="minor"/>
    </font>
    <font>
      <sz val="14"/>
      <color theme="1"/>
      <name val="Calibri"/>
      <scheme val="minor"/>
    </font>
    <font>
      <u/>
      <sz val="12"/>
      <color theme="11"/>
      <name val="Calibri"/>
      <family val="2"/>
      <scheme val="minor"/>
    </font>
    <font>
      <u/>
      <sz val="12"/>
      <color theme="10"/>
      <name val="Calibri"/>
      <family val="2"/>
      <scheme val="minor"/>
    </font>
    <font>
      <sz val="12"/>
      <color rgb="FF000000"/>
      <name val="Calibri"/>
      <family val="2"/>
      <scheme val="minor"/>
    </font>
    <font>
      <sz val="16"/>
      <color theme="1"/>
      <name val="Calibri"/>
      <scheme val="minor"/>
    </font>
    <font>
      <sz val="16"/>
      <color theme="1"/>
      <name val="Calibri"/>
      <family val="2"/>
      <scheme val="minor"/>
    </font>
    <font>
      <b/>
      <sz val="16"/>
      <color theme="1"/>
      <name val="Calibri"/>
      <family val="2"/>
      <scheme val="minor"/>
    </font>
    <font>
      <b/>
      <sz val="18"/>
      <color theme="1"/>
      <name val="Calibri"/>
      <family val="2"/>
      <scheme val="minor"/>
    </font>
    <font>
      <i/>
      <sz val="16"/>
      <color theme="1"/>
      <name val="Calibri"/>
      <family val="2"/>
      <scheme val="minor"/>
    </font>
    <font>
      <i/>
      <sz val="12"/>
      <color theme="1"/>
      <name val="Calibri"/>
      <family val="2"/>
      <scheme val="minor"/>
    </font>
    <font>
      <i/>
      <sz val="12"/>
      <color rgb="FF000000"/>
      <name val="Calibri"/>
      <family val="2"/>
      <scheme val="minor"/>
    </font>
    <font>
      <sz val="12"/>
      <color rgb="FF323232"/>
      <name val="Calibri"/>
      <family val="2"/>
      <scheme val="minor"/>
    </font>
  </fonts>
  <fills count="2">
    <fill>
      <patternFill patternType="none"/>
    </fill>
    <fill>
      <patternFill patternType="gray125"/>
    </fill>
  </fills>
  <borders count="1">
    <border>
      <left/>
      <right/>
      <top/>
      <bottom/>
      <diagonal/>
    </border>
  </borders>
  <cellStyleXfs count="63">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0" fontId="1" fillId="0" borderId="0" xfId="0" applyFont="1"/>
    <xf numFmtId="0" fontId="0" fillId="0" borderId="0" xfId="0" applyFont="1"/>
    <xf numFmtId="0" fontId="2" fillId="0" borderId="0" xfId="0" applyFont="1"/>
    <xf numFmtId="164" fontId="0" fillId="0" borderId="0" xfId="0" applyNumberFormat="1" applyFont="1"/>
    <xf numFmtId="0" fontId="6" fillId="0" borderId="0" xfId="0" applyFont="1"/>
    <xf numFmtId="0" fontId="8" fillId="0" borderId="0" xfId="0" applyFont="1"/>
    <xf numFmtId="0" fontId="9" fillId="0" borderId="0" xfId="0" applyFont="1"/>
    <xf numFmtId="0" fontId="11" fillId="0" borderId="0" xfId="0" applyFont="1"/>
    <xf numFmtId="0" fontId="0" fillId="0" borderId="0" xfId="0" applyAlignment="1">
      <alignment wrapText="1"/>
    </xf>
    <xf numFmtId="0" fontId="5" fillId="0" borderId="0" xfId="0" applyFont="1" applyAlignment="1">
      <alignment wrapText="1"/>
    </xf>
    <xf numFmtId="0" fontId="11" fillId="0" borderId="0" xfId="0" applyFont="1" applyAlignment="1">
      <alignment wrapText="1"/>
    </xf>
    <xf numFmtId="164" fontId="1" fillId="0" borderId="0" xfId="0" applyNumberFormat="1" applyFont="1"/>
    <xf numFmtId="0" fontId="1" fillId="0" borderId="0" xfId="0" applyFont="1" applyAlignment="1">
      <alignment wrapText="1"/>
    </xf>
    <xf numFmtId="0" fontId="1"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top" wrapText="1"/>
    </xf>
    <xf numFmtId="0" fontId="13" fillId="0" borderId="0" xfId="0" applyFont="1" applyAlignment="1">
      <alignment vertical="center" wrapText="1"/>
    </xf>
  </cellXfs>
  <cellStyles count="6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'CAP 76-78'!$E$5</c:f>
              <c:strCache>
                <c:ptCount val="1"/>
                <c:pt idx="0">
                  <c:v># valves</c:v>
                </c:pt>
              </c:strCache>
            </c:strRef>
          </c:tx>
          <c:marker>
            <c:symbol val="none"/>
          </c:marker>
          <c:cat>
            <c:numRef>
              <c:f>'CAP 76-78'!$E$6:$E$19</c:f>
              <c:numCache>
                <c:formatCode>General</c:formatCode>
                <c:ptCount val="14"/>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numCache>
            </c:numRef>
          </c:cat>
          <c:val>
            <c:numRef>
              <c:f>'CAP 76-78'!$F$6:$F$19</c:f>
              <c:numCache>
                <c:formatCode>General</c:formatCode>
                <c:ptCount val="14"/>
                <c:pt idx="0">
                  <c:v>9</c:v>
                </c:pt>
                <c:pt idx="1">
                  <c:v>14</c:v>
                </c:pt>
                <c:pt idx="2">
                  <c:v>17</c:v>
                </c:pt>
                <c:pt idx="3">
                  <c:v>20</c:v>
                </c:pt>
                <c:pt idx="4">
                  <c:v>21</c:v>
                </c:pt>
                <c:pt idx="5">
                  <c:v>23</c:v>
                </c:pt>
                <c:pt idx="6">
                  <c:v>24</c:v>
                </c:pt>
                <c:pt idx="7">
                  <c:v>24</c:v>
                </c:pt>
                <c:pt idx="8">
                  <c:v>25</c:v>
                </c:pt>
                <c:pt idx="9">
                  <c:v>25</c:v>
                </c:pt>
                <c:pt idx="10">
                  <c:v>26</c:v>
                </c:pt>
                <c:pt idx="11">
                  <c:v>26</c:v>
                </c:pt>
                <c:pt idx="12">
                  <c:v>27</c:v>
                </c:pt>
                <c:pt idx="13">
                  <c:v>27</c:v>
                </c:pt>
              </c:numCache>
            </c:numRef>
          </c:val>
          <c:smooth val="0"/>
          <c:extLst>
            <c:ext xmlns:c16="http://schemas.microsoft.com/office/drawing/2014/chart" uri="{C3380CC4-5D6E-409C-BE32-E72D297353CC}">
              <c16:uniqueId val="{00000000-DF5F-4C5F-9DFB-9D50EC605362}"/>
            </c:ext>
          </c:extLst>
        </c:ser>
        <c:ser>
          <c:idx val="1"/>
          <c:order val="1"/>
          <c:tx>
            <c:strRef>
              <c:f>'CAP 76-78'!$F$5</c:f>
              <c:strCache>
                <c:ptCount val="1"/>
                <c:pt idx="0">
                  <c:v>Number of species</c:v>
                </c:pt>
              </c:strCache>
            </c:strRef>
          </c:tx>
          <c:marker>
            <c:symbol val="none"/>
          </c:marker>
          <c:cat>
            <c:numRef>
              <c:f>'CAP 76-78'!$E$6:$E$19</c:f>
              <c:numCache>
                <c:formatCode>General</c:formatCode>
                <c:ptCount val="14"/>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numCache>
            </c:numRef>
          </c:cat>
          <c:val>
            <c:numRef>
              <c:f>'CAP 76-78'!$F$6:$F$19</c:f>
              <c:numCache>
                <c:formatCode>General</c:formatCode>
                <c:ptCount val="14"/>
                <c:pt idx="0">
                  <c:v>9</c:v>
                </c:pt>
                <c:pt idx="1">
                  <c:v>14</c:v>
                </c:pt>
                <c:pt idx="2">
                  <c:v>17</c:v>
                </c:pt>
                <c:pt idx="3">
                  <c:v>20</c:v>
                </c:pt>
                <c:pt idx="4">
                  <c:v>21</c:v>
                </c:pt>
                <c:pt idx="5">
                  <c:v>23</c:v>
                </c:pt>
                <c:pt idx="6">
                  <c:v>24</c:v>
                </c:pt>
                <c:pt idx="7">
                  <c:v>24</c:v>
                </c:pt>
                <c:pt idx="8">
                  <c:v>25</c:v>
                </c:pt>
                <c:pt idx="9">
                  <c:v>25</c:v>
                </c:pt>
                <c:pt idx="10">
                  <c:v>26</c:v>
                </c:pt>
                <c:pt idx="11">
                  <c:v>26</c:v>
                </c:pt>
                <c:pt idx="12">
                  <c:v>27</c:v>
                </c:pt>
                <c:pt idx="13">
                  <c:v>27</c:v>
                </c:pt>
              </c:numCache>
            </c:numRef>
          </c:val>
          <c:smooth val="0"/>
          <c:extLst>
            <c:ext xmlns:c16="http://schemas.microsoft.com/office/drawing/2014/chart" uri="{C3380CC4-5D6E-409C-BE32-E72D297353CC}">
              <c16:uniqueId val="{00000001-DF5F-4C5F-9DFB-9D50EC605362}"/>
            </c:ext>
          </c:extLst>
        </c:ser>
        <c:dLbls>
          <c:showLegendKey val="0"/>
          <c:showVal val="0"/>
          <c:showCatName val="0"/>
          <c:showSerName val="0"/>
          <c:showPercent val="0"/>
          <c:showBubbleSize val="0"/>
        </c:dLbls>
        <c:smooth val="0"/>
        <c:axId val="1888624472"/>
        <c:axId val="2122651416"/>
      </c:lineChart>
      <c:catAx>
        <c:axId val="1888624472"/>
        <c:scaling>
          <c:orientation val="minMax"/>
        </c:scaling>
        <c:delete val="0"/>
        <c:axPos val="b"/>
        <c:numFmt formatCode="General" sourceLinked="1"/>
        <c:majorTickMark val="out"/>
        <c:minorTickMark val="none"/>
        <c:tickLblPos val="nextTo"/>
        <c:crossAx val="2122651416"/>
        <c:crosses val="autoZero"/>
        <c:auto val="1"/>
        <c:lblAlgn val="ctr"/>
        <c:lblOffset val="100"/>
        <c:noMultiLvlLbl val="0"/>
      </c:catAx>
      <c:valAx>
        <c:axId val="2122651416"/>
        <c:scaling>
          <c:orientation val="minMax"/>
        </c:scaling>
        <c:delete val="0"/>
        <c:axPos val="l"/>
        <c:numFmt formatCode="General" sourceLinked="1"/>
        <c:majorTickMark val="out"/>
        <c:minorTickMark val="none"/>
        <c:tickLblPos val="nextTo"/>
        <c:crossAx val="188862447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Rarefaction curve</a:t>
            </a:r>
          </a:p>
        </c:rich>
      </c:tx>
      <c:overlay val="0"/>
    </c:title>
    <c:autoTitleDeleted val="0"/>
    <c:plotArea>
      <c:layout/>
      <c:lineChart>
        <c:grouping val="standard"/>
        <c:varyColors val="0"/>
        <c:ser>
          <c:idx val="0"/>
          <c:order val="0"/>
          <c:marker>
            <c:symbol val="none"/>
          </c:marker>
          <c:cat>
            <c:numRef>
              <c:f>'CAP 94-96'!$E$6:$E$20</c:f>
              <c:numCache>
                <c:formatCode>General</c:formatCod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numCache>
            </c:numRef>
          </c:cat>
          <c:val>
            <c:numRef>
              <c:f>'CAP 94-96'!$F$6:$F$20</c:f>
              <c:numCache>
                <c:formatCode>General</c:formatCode>
                <c:ptCount val="15"/>
                <c:pt idx="0">
                  <c:v>9</c:v>
                </c:pt>
                <c:pt idx="1">
                  <c:v>13</c:v>
                </c:pt>
                <c:pt idx="2">
                  <c:v>16</c:v>
                </c:pt>
                <c:pt idx="3">
                  <c:v>18</c:v>
                </c:pt>
                <c:pt idx="4">
                  <c:v>19</c:v>
                </c:pt>
                <c:pt idx="5">
                  <c:v>23</c:v>
                </c:pt>
                <c:pt idx="6">
                  <c:v>23</c:v>
                </c:pt>
                <c:pt idx="7">
                  <c:v>23</c:v>
                </c:pt>
                <c:pt idx="8">
                  <c:v>24</c:v>
                </c:pt>
                <c:pt idx="9">
                  <c:v>27</c:v>
                </c:pt>
                <c:pt idx="10">
                  <c:v>29</c:v>
                </c:pt>
                <c:pt idx="11">
                  <c:v>29</c:v>
                </c:pt>
                <c:pt idx="12">
                  <c:v>30</c:v>
                </c:pt>
                <c:pt idx="13">
                  <c:v>30</c:v>
                </c:pt>
                <c:pt idx="14">
                  <c:v>30</c:v>
                </c:pt>
              </c:numCache>
            </c:numRef>
          </c:val>
          <c:smooth val="0"/>
          <c:extLst>
            <c:ext xmlns:c16="http://schemas.microsoft.com/office/drawing/2014/chart" uri="{C3380CC4-5D6E-409C-BE32-E72D297353CC}">
              <c16:uniqueId val="{00000000-8BD1-4069-8F2B-18CD590A2668}"/>
            </c:ext>
          </c:extLst>
        </c:ser>
        <c:dLbls>
          <c:showLegendKey val="0"/>
          <c:showVal val="0"/>
          <c:showCatName val="0"/>
          <c:showSerName val="0"/>
          <c:showPercent val="0"/>
          <c:showBubbleSize val="0"/>
        </c:dLbls>
        <c:smooth val="0"/>
        <c:axId val="2123095384"/>
        <c:axId val="2122450312"/>
      </c:lineChart>
      <c:catAx>
        <c:axId val="2123095384"/>
        <c:scaling>
          <c:orientation val="minMax"/>
        </c:scaling>
        <c:delete val="0"/>
        <c:axPos val="b"/>
        <c:numFmt formatCode="General" sourceLinked="1"/>
        <c:majorTickMark val="out"/>
        <c:minorTickMark val="none"/>
        <c:tickLblPos val="nextTo"/>
        <c:crossAx val="2122450312"/>
        <c:crosses val="autoZero"/>
        <c:auto val="1"/>
        <c:lblAlgn val="ctr"/>
        <c:lblOffset val="100"/>
        <c:noMultiLvlLbl val="0"/>
      </c:catAx>
      <c:valAx>
        <c:axId val="2122450312"/>
        <c:scaling>
          <c:orientation val="minMax"/>
        </c:scaling>
        <c:delete val="0"/>
        <c:axPos val="l"/>
        <c:numFmt formatCode="General" sourceLinked="1"/>
        <c:majorTickMark val="out"/>
        <c:minorTickMark val="none"/>
        <c:tickLblPos val="nextTo"/>
        <c:crossAx val="2123095384"/>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CAP</a:t>
            </a:r>
            <a:r>
              <a:rPr lang="en-US" baseline="0"/>
              <a:t> 94-96 (%)</a:t>
            </a:r>
            <a:endParaRPr lang="en-US"/>
          </a:p>
        </c:rich>
      </c:tx>
      <c:overlay val="0"/>
    </c:title>
    <c:autoTitleDeleted val="0"/>
    <c:plotArea>
      <c:layout/>
      <c:barChart>
        <c:barDir val="col"/>
        <c:grouping val="clustered"/>
        <c:varyColors val="0"/>
        <c:ser>
          <c:idx val="0"/>
          <c:order val="0"/>
          <c:tx>
            <c:strRef>
              <c:f>' Summary and comments'!$H$1</c:f>
              <c:strCache>
                <c:ptCount val="1"/>
                <c:pt idx="0">
                  <c:v>Abundance (%)</c:v>
                </c:pt>
              </c:strCache>
            </c:strRef>
          </c:tx>
          <c:invertIfNegative val="0"/>
          <c:cat>
            <c:strRef>
              <c:f>' Summary and comments'!$G$2:$G$4</c:f>
              <c:strCache>
                <c:ptCount val="3"/>
                <c:pt idx="0">
                  <c:v>Total benthic</c:v>
                </c:pt>
                <c:pt idx="1">
                  <c:v>Total planktonic</c:v>
                </c:pt>
                <c:pt idx="2">
                  <c:v>Total saline/brackish</c:v>
                </c:pt>
              </c:strCache>
            </c:strRef>
          </c:cat>
          <c:val>
            <c:numRef>
              <c:f>' Summary and comments'!$H$2:$H$4</c:f>
              <c:numCache>
                <c:formatCode>General</c:formatCode>
                <c:ptCount val="3"/>
                <c:pt idx="0">
                  <c:v>71.760797342192689</c:v>
                </c:pt>
                <c:pt idx="1">
                  <c:v>47.840531561461795</c:v>
                </c:pt>
                <c:pt idx="2">
                  <c:v>30.897009966777407</c:v>
                </c:pt>
              </c:numCache>
            </c:numRef>
          </c:val>
          <c:extLst>
            <c:ext xmlns:c16="http://schemas.microsoft.com/office/drawing/2014/chart" uri="{C3380CC4-5D6E-409C-BE32-E72D297353CC}">
              <c16:uniqueId val="{00000000-9E34-49D3-943D-E4D26CA55D25}"/>
            </c:ext>
          </c:extLst>
        </c:ser>
        <c:dLbls>
          <c:showLegendKey val="0"/>
          <c:showVal val="0"/>
          <c:showCatName val="0"/>
          <c:showSerName val="0"/>
          <c:showPercent val="0"/>
          <c:showBubbleSize val="0"/>
        </c:dLbls>
        <c:gapWidth val="150"/>
        <c:axId val="1764345544"/>
        <c:axId val="1892433864"/>
      </c:barChart>
      <c:catAx>
        <c:axId val="1764345544"/>
        <c:scaling>
          <c:orientation val="minMax"/>
        </c:scaling>
        <c:delete val="0"/>
        <c:axPos val="b"/>
        <c:numFmt formatCode="General" sourceLinked="0"/>
        <c:majorTickMark val="out"/>
        <c:minorTickMark val="none"/>
        <c:tickLblPos val="nextTo"/>
        <c:crossAx val="1892433864"/>
        <c:crosses val="autoZero"/>
        <c:auto val="1"/>
        <c:lblAlgn val="ctr"/>
        <c:lblOffset val="100"/>
        <c:noMultiLvlLbl val="0"/>
      </c:catAx>
      <c:valAx>
        <c:axId val="1892433864"/>
        <c:scaling>
          <c:orientation val="minMax"/>
        </c:scaling>
        <c:delete val="0"/>
        <c:axPos val="l"/>
        <c:numFmt formatCode="General" sourceLinked="1"/>
        <c:majorTickMark val="out"/>
        <c:minorTickMark val="none"/>
        <c:tickLblPos val="nextTo"/>
        <c:crossAx val="1764345544"/>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CAP 76-78 (%)</a:t>
            </a:r>
          </a:p>
        </c:rich>
      </c:tx>
      <c:overlay val="0"/>
    </c:title>
    <c:autoTitleDeleted val="0"/>
    <c:plotArea>
      <c:layout/>
      <c:barChart>
        <c:barDir val="col"/>
        <c:grouping val="clustered"/>
        <c:varyColors val="0"/>
        <c:ser>
          <c:idx val="0"/>
          <c:order val="0"/>
          <c:tx>
            <c:strRef>
              <c:f>' Summary and comments'!$B$1</c:f>
              <c:strCache>
                <c:ptCount val="1"/>
                <c:pt idx="0">
                  <c:v>Abundance (%)</c:v>
                </c:pt>
              </c:strCache>
            </c:strRef>
          </c:tx>
          <c:invertIfNegative val="0"/>
          <c:cat>
            <c:strRef>
              <c:f>' Summary and comments'!$A$2:$A$4</c:f>
              <c:strCache>
                <c:ptCount val="3"/>
                <c:pt idx="0">
                  <c:v>Total benthic</c:v>
                </c:pt>
                <c:pt idx="1">
                  <c:v>Total planktonic</c:v>
                </c:pt>
                <c:pt idx="2">
                  <c:v>Total saline/brackish</c:v>
                </c:pt>
              </c:strCache>
            </c:strRef>
          </c:cat>
          <c:val>
            <c:numRef>
              <c:f>' Summary and comments'!$B$2:$B$4</c:f>
              <c:numCache>
                <c:formatCode>General</c:formatCode>
                <c:ptCount val="3"/>
                <c:pt idx="0">
                  <c:v>52</c:v>
                </c:pt>
                <c:pt idx="1">
                  <c:v>68.333333333333329</c:v>
                </c:pt>
                <c:pt idx="2">
                  <c:v>48.333333333333336</c:v>
                </c:pt>
              </c:numCache>
            </c:numRef>
          </c:val>
          <c:extLst>
            <c:ext xmlns:c16="http://schemas.microsoft.com/office/drawing/2014/chart" uri="{C3380CC4-5D6E-409C-BE32-E72D297353CC}">
              <c16:uniqueId val="{00000000-AFC3-4C71-9F26-3EED0770846A}"/>
            </c:ext>
          </c:extLst>
        </c:ser>
        <c:dLbls>
          <c:showLegendKey val="0"/>
          <c:showVal val="0"/>
          <c:showCatName val="0"/>
          <c:showSerName val="0"/>
          <c:showPercent val="0"/>
          <c:showBubbleSize val="0"/>
        </c:dLbls>
        <c:gapWidth val="150"/>
        <c:axId val="1889162920"/>
        <c:axId val="2130210504"/>
      </c:barChart>
      <c:catAx>
        <c:axId val="1889162920"/>
        <c:scaling>
          <c:orientation val="minMax"/>
        </c:scaling>
        <c:delete val="0"/>
        <c:axPos val="b"/>
        <c:numFmt formatCode="General" sourceLinked="0"/>
        <c:majorTickMark val="out"/>
        <c:minorTickMark val="none"/>
        <c:tickLblPos val="nextTo"/>
        <c:crossAx val="2130210504"/>
        <c:crosses val="autoZero"/>
        <c:auto val="1"/>
        <c:lblAlgn val="ctr"/>
        <c:lblOffset val="100"/>
        <c:noMultiLvlLbl val="0"/>
      </c:catAx>
      <c:valAx>
        <c:axId val="2130210504"/>
        <c:scaling>
          <c:orientation val="minMax"/>
        </c:scaling>
        <c:delete val="0"/>
        <c:axPos val="l"/>
        <c:numFmt formatCode="General" sourceLinked="1"/>
        <c:majorTickMark val="out"/>
        <c:minorTickMark val="none"/>
        <c:tickLblPos val="nextTo"/>
        <c:crossAx val="188916292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381000</xdr:colOff>
      <xdr:row>5</xdr:row>
      <xdr:rowOff>133350</xdr:rowOff>
    </xdr:from>
    <xdr:to>
      <xdr:col>13</xdr:col>
      <xdr:colOff>0</xdr:colOff>
      <xdr:row>19</xdr:row>
      <xdr:rowOff>19050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520700</xdr:colOff>
      <xdr:row>3</xdr:row>
      <xdr:rowOff>152400</xdr:rowOff>
    </xdr:from>
    <xdr:to>
      <xdr:col>13</xdr:col>
      <xdr:colOff>139700</xdr:colOff>
      <xdr:row>18</xdr:row>
      <xdr:rowOff>38100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20</xdr:row>
      <xdr:rowOff>0</xdr:rowOff>
    </xdr:from>
    <xdr:to>
      <xdr:col>12</xdr:col>
      <xdr:colOff>304800</xdr:colOff>
      <xdr:row>20</xdr:row>
      <xdr:rowOff>312420</xdr:rowOff>
    </xdr:to>
    <xdr:sp macro="" textlink="">
      <xdr:nvSpPr>
        <xdr:cNvPr id="1025" name="AutoShape 1" descr="eimeria Iconic  Aac">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10858500" y="3911600"/>
          <a:ext cx="304800" cy="3048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18</xdr:row>
      <xdr:rowOff>0</xdr:rowOff>
    </xdr:from>
    <xdr:to>
      <xdr:col>6</xdr:col>
      <xdr:colOff>304800</xdr:colOff>
      <xdr:row>19</xdr:row>
      <xdr:rowOff>114300</xdr:rowOff>
    </xdr:to>
    <xdr:sp macro="" textlink="">
      <xdr:nvSpPr>
        <xdr:cNvPr id="1026" name="AutoShape 2" descr="aloneis Iconic">
          <a:extLst>
            <a:ext uri="{FF2B5EF4-FFF2-40B4-BE49-F238E27FC236}">
              <a16:creationId xmlns:a16="http://schemas.microsoft.com/office/drawing/2014/main" id="{00000000-0008-0000-0100-000002040000}"/>
            </a:ext>
          </a:extLst>
        </xdr:cNvPr>
        <xdr:cNvSpPr>
          <a:spLocks noChangeAspect="1" noChangeArrowheads="1"/>
        </xdr:cNvSpPr>
      </xdr:nvSpPr>
      <xdr:spPr bwMode="auto">
        <a:xfrm>
          <a:off x="5905500" y="3530600"/>
          <a:ext cx="304800" cy="3048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7</xdr:col>
      <xdr:colOff>0</xdr:colOff>
      <xdr:row>7</xdr:row>
      <xdr:rowOff>0</xdr:rowOff>
    </xdr:from>
    <xdr:to>
      <xdr:col>7</xdr:col>
      <xdr:colOff>304800</xdr:colOff>
      <xdr:row>8</xdr:row>
      <xdr:rowOff>114300</xdr:rowOff>
    </xdr:to>
    <xdr:sp macro="" textlink="">
      <xdr:nvSpPr>
        <xdr:cNvPr id="1027" name="AutoShape 3" descr="aloneis Iconic">
          <a:extLst>
            <a:ext uri="{FF2B5EF4-FFF2-40B4-BE49-F238E27FC236}">
              <a16:creationId xmlns:a16="http://schemas.microsoft.com/office/drawing/2014/main" id="{00000000-0008-0000-0100-000003040000}"/>
            </a:ext>
          </a:extLst>
        </xdr:cNvPr>
        <xdr:cNvSpPr>
          <a:spLocks noChangeAspect="1" noChangeArrowheads="1"/>
        </xdr:cNvSpPr>
      </xdr:nvSpPr>
      <xdr:spPr bwMode="auto">
        <a:xfrm>
          <a:off x="6731000" y="1435100"/>
          <a:ext cx="304800" cy="3048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7</xdr:col>
      <xdr:colOff>0</xdr:colOff>
      <xdr:row>17</xdr:row>
      <xdr:rowOff>0</xdr:rowOff>
    </xdr:from>
    <xdr:to>
      <xdr:col>7</xdr:col>
      <xdr:colOff>304800</xdr:colOff>
      <xdr:row>17</xdr:row>
      <xdr:rowOff>312420</xdr:rowOff>
    </xdr:to>
    <xdr:sp macro="" textlink="">
      <xdr:nvSpPr>
        <xdr:cNvPr id="1028" name="AutoShape 4" descr="taurosira construens var venter LM4">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6731000" y="3340100"/>
          <a:ext cx="304800" cy="3048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25</xdr:row>
      <xdr:rowOff>0</xdr:rowOff>
    </xdr:from>
    <xdr:to>
      <xdr:col>5</xdr:col>
      <xdr:colOff>304800</xdr:colOff>
      <xdr:row>26</xdr:row>
      <xdr:rowOff>114300</xdr:rowOff>
    </xdr:to>
    <xdr:sp macro="" textlink="">
      <xdr:nvSpPr>
        <xdr:cNvPr id="1030" name="AutoShape 6" descr="lt">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5080000" y="4864100"/>
          <a:ext cx="304800" cy="3048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180340</xdr:colOff>
      <xdr:row>7</xdr:row>
      <xdr:rowOff>194310</xdr:rowOff>
    </xdr:from>
    <xdr:to>
      <xdr:col>11</xdr:col>
      <xdr:colOff>652780</xdr:colOff>
      <xdr:row>22</xdr:row>
      <xdr:rowOff>72390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177800</xdr:colOff>
      <xdr:row>8</xdr:row>
      <xdr:rowOff>6350</xdr:rowOff>
    </xdr:from>
    <xdr:to>
      <xdr:col>5</xdr:col>
      <xdr:colOff>622300</xdr:colOff>
      <xdr:row>22</xdr:row>
      <xdr:rowOff>82550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opLeftCell="A16" zoomScale="80" zoomScaleNormal="80" workbookViewId="0">
      <selection activeCell="D7" sqref="D7"/>
    </sheetView>
  </sheetViews>
  <sheetFormatPr defaultColWidth="11.19921875" defaultRowHeight="15.6" x14ac:dyDescent="0.3"/>
  <cols>
    <col min="1" max="1" width="28.19921875" bestFit="1" customWidth="1"/>
    <col min="2" max="2" width="9.796875" bestFit="1" customWidth="1"/>
    <col min="3" max="3" width="11.8984375" bestFit="1" customWidth="1"/>
    <col min="4" max="4" width="57.69921875" customWidth="1"/>
  </cols>
  <sheetData>
    <row r="1" spans="1:6" ht="21" x14ac:dyDescent="0.4">
      <c r="A1" s="6" t="s">
        <v>77</v>
      </c>
    </row>
    <row r="2" spans="1:6" ht="18" x14ac:dyDescent="0.35">
      <c r="A2" s="3" t="s">
        <v>25</v>
      </c>
    </row>
    <row r="4" spans="1:6" x14ac:dyDescent="0.3">
      <c r="E4" s="14" t="s">
        <v>3</v>
      </c>
      <c r="F4" s="14"/>
    </row>
    <row r="5" spans="1:6" x14ac:dyDescent="0.3">
      <c r="A5" s="1" t="s">
        <v>75</v>
      </c>
      <c r="B5" s="1" t="s">
        <v>1</v>
      </c>
      <c r="C5" s="1" t="s">
        <v>0</v>
      </c>
      <c r="D5" s="1" t="s">
        <v>58</v>
      </c>
      <c r="E5" s="1" t="s">
        <v>5</v>
      </c>
      <c r="F5" s="1" t="s">
        <v>4</v>
      </c>
    </row>
    <row r="6" spans="1:6" x14ac:dyDescent="0.3">
      <c r="A6" s="8" t="s">
        <v>26</v>
      </c>
      <c r="B6">
        <v>8</v>
      </c>
      <c r="C6" s="4">
        <f t="shared" ref="C6:C32" si="0">(B6*100)/B$33</f>
        <v>2.6666666666666665</v>
      </c>
      <c r="D6" t="s">
        <v>42</v>
      </c>
      <c r="E6">
        <v>20</v>
      </c>
      <c r="F6">
        <v>9</v>
      </c>
    </row>
    <row r="7" spans="1:6" ht="63" customHeight="1" x14ac:dyDescent="0.3">
      <c r="A7" s="8" t="s">
        <v>43</v>
      </c>
      <c r="B7">
        <v>125</v>
      </c>
      <c r="C7" s="4">
        <f t="shared" si="0"/>
        <v>41.666666666666664</v>
      </c>
      <c r="D7" s="9" t="s">
        <v>78</v>
      </c>
      <c r="E7">
        <v>40</v>
      </c>
      <c r="F7">
        <v>14</v>
      </c>
    </row>
    <row r="8" spans="1:6" x14ac:dyDescent="0.3">
      <c r="A8" s="8" t="s">
        <v>41</v>
      </c>
      <c r="B8">
        <v>67</v>
      </c>
      <c r="C8" s="4">
        <f t="shared" si="0"/>
        <v>22.333333333333332</v>
      </c>
      <c r="D8" t="s">
        <v>44</v>
      </c>
      <c r="E8">
        <v>60</v>
      </c>
      <c r="F8">
        <v>17</v>
      </c>
    </row>
    <row r="9" spans="1:6" x14ac:dyDescent="0.3">
      <c r="A9" s="8" t="s">
        <v>27</v>
      </c>
      <c r="B9">
        <v>6</v>
      </c>
      <c r="C9" s="4">
        <f t="shared" si="0"/>
        <v>2</v>
      </c>
      <c r="D9" t="s">
        <v>40</v>
      </c>
      <c r="E9">
        <v>80</v>
      </c>
      <c r="F9">
        <v>20</v>
      </c>
    </row>
    <row r="10" spans="1:6" x14ac:dyDescent="0.3">
      <c r="A10" s="8" t="s">
        <v>9</v>
      </c>
      <c r="B10">
        <v>5</v>
      </c>
      <c r="C10" s="4">
        <f t="shared" si="0"/>
        <v>1.6666666666666667</v>
      </c>
      <c r="D10" t="s">
        <v>42</v>
      </c>
      <c r="E10">
        <v>100</v>
      </c>
      <c r="F10">
        <v>21</v>
      </c>
    </row>
    <row r="11" spans="1:6" ht="45.6" customHeight="1" x14ac:dyDescent="0.3">
      <c r="A11" s="8" t="s">
        <v>54</v>
      </c>
      <c r="B11">
        <v>12</v>
      </c>
      <c r="C11" s="4">
        <f t="shared" si="0"/>
        <v>4</v>
      </c>
      <c r="D11" s="10" t="s">
        <v>79</v>
      </c>
      <c r="E11">
        <v>120</v>
      </c>
      <c r="F11">
        <v>23</v>
      </c>
    </row>
    <row r="12" spans="1:6" x14ac:dyDescent="0.3">
      <c r="A12" s="8" t="s">
        <v>28</v>
      </c>
      <c r="B12">
        <v>2</v>
      </c>
      <c r="C12" s="4">
        <f t="shared" si="0"/>
        <v>0.66666666666666663</v>
      </c>
      <c r="D12" t="s">
        <v>40</v>
      </c>
      <c r="E12">
        <v>140</v>
      </c>
      <c r="F12">
        <v>24</v>
      </c>
    </row>
    <row r="13" spans="1:6" x14ac:dyDescent="0.3">
      <c r="A13" s="8" t="s">
        <v>6</v>
      </c>
      <c r="B13">
        <v>5</v>
      </c>
      <c r="C13" s="4">
        <f t="shared" si="0"/>
        <v>1.6666666666666667</v>
      </c>
      <c r="D13" t="s">
        <v>40</v>
      </c>
      <c r="E13">
        <v>160</v>
      </c>
      <c r="F13">
        <v>24</v>
      </c>
    </row>
    <row r="14" spans="1:6" x14ac:dyDescent="0.3">
      <c r="A14" s="8" t="s">
        <v>29</v>
      </c>
      <c r="B14">
        <v>4</v>
      </c>
      <c r="C14" s="4">
        <f t="shared" si="0"/>
        <v>1.3333333333333333</v>
      </c>
      <c r="D14" t="s">
        <v>40</v>
      </c>
      <c r="E14">
        <v>180</v>
      </c>
      <c r="F14">
        <v>25</v>
      </c>
    </row>
    <row r="15" spans="1:6" x14ac:dyDescent="0.3">
      <c r="A15" s="8" t="s">
        <v>30</v>
      </c>
      <c r="B15">
        <v>6</v>
      </c>
      <c r="C15" s="4">
        <f t="shared" si="0"/>
        <v>2</v>
      </c>
      <c r="D15" t="s">
        <v>40</v>
      </c>
      <c r="E15">
        <v>200</v>
      </c>
      <c r="F15">
        <v>25</v>
      </c>
    </row>
    <row r="16" spans="1:6" x14ac:dyDescent="0.3">
      <c r="A16" s="8" t="s">
        <v>31</v>
      </c>
      <c r="B16">
        <v>3</v>
      </c>
      <c r="C16" s="4">
        <f t="shared" si="0"/>
        <v>1</v>
      </c>
      <c r="D16" t="s">
        <v>40</v>
      </c>
      <c r="E16">
        <v>220</v>
      </c>
      <c r="F16">
        <v>26</v>
      </c>
    </row>
    <row r="17" spans="1:6" x14ac:dyDescent="0.3">
      <c r="A17" s="8" t="s">
        <v>32</v>
      </c>
      <c r="B17">
        <v>14</v>
      </c>
      <c r="C17" s="4">
        <f t="shared" si="0"/>
        <v>4.666666666666667</v>
      </c>
      <c r="D17" t="s">
        <v>40</v>
      </c>
      <c r="E17">
        <v>240</v>
      </c>
      <c r="F17">
        <v>26</v>
      </c>
    </row>
    <row r="18" spans="1:6" x14ac:dyDescent="0.3">
      <c r="A18" s="8" t="s">
        <v>65</v>
      </c>
      <c r="B18">
        <v>8</v>
      </c>
      <c r="C18" s="4">
        <f t="shared" si="0"/>
        <v>2.6666666666666665</v>
      </c>
      <c r="D18" t="s">
        <v>64</v>
      </c>
      <c r="E18">
        <v>260</v>
      </c>
      <c r="F18">
        <v>27</v>
      </c>
    </row>
    <row r="19" spans="1:6" x14ac:dyDescent="0.3">
      <c r="A19" s="8" t="s">
        <v>17</v>
      </c>
      <c r="B19">
        <v>1</v>
      </c>
      <c r="C19" s="4">
        <f t="shared" si="0"/>
        <v>0.33333333333333331</v>
      </c>
      <c r="D19" t="s">
        <v>40</v>
      </c>
      <c r="E19">
        <v>280</v>
      </c>
      <c r="F19">
        <v>27</v>
      </c>
    </row>
    <row r="20" spans="1:6" x14ac:dyDescent="0.3">
      <c r="A20" s="8" t="s">
        <v>46</v>
      </c>
      <c r="B20">
        <v>3</v>
      </c>
      <c r="C20" s="4">
        <f t="shared" si="0"/>
        <v>1</v>
      </c>
      <c r="D20" t="s">
        <v>40</v>
      </c>
    </row>
    <row r="21" spans="1:6" x14ac:dyDescent="0.3">
      <c r="A21" s="8" t="s">
        <v>33</v>
      </c>
      <c r="B21">
        <v>8</v>
      </c>
      <c r="C21" s="4">
        <f t="shared" si="0"/>
        <v>2.6666666666666665</v>
      </c>
      <c r="D21" t="s">
        <v>66</v>
      </c>
    </row>
    <row r="22" spans="1:6" x14ac:dyDescent="0.3">
      <c r="A22" s="8" t="s">
        <v>14</v>
      </c>
      <c r="B22">
        <v>6</v>
      </c>
      <c r="C22" s="4">
        <f t="shared" si="0"/>
        <v>2</v>
      </c>
      <c r="D22" t="s">
        <v>67</v>
      </c>
    </row>
    <row r="23" spans="1:6" x14ac:dyDescent="0.3">
      <c r="A23" s="8" t="s">
        <v>18</v>
      </c>
      <c r="B23">
        <v>1</v>
      </c>
      <c r="C23" s="4">
        <f t="shared" si="0"/>
        <v>0.33333333333333331</v>
      </c>
      <c r="D23" t="s">
        <v>40</v>
      </c>
    </row>
    <row r="24" spans="1:6" x14ac:dyDescent="0.3">
      <c r="A24" s="8" t="s">
        <v>15</v>
      </c>
      <c r="B24">
        <v>1</v>
      </c>
      <c r="C24" s="4">
        <f t="shared" si="0"/>
        <v>0.33333333333333331</v>
      </c>
      <c r="D24" t="s">
        <v>40</v>
      </c>
    </row>
    <row r="25" spans="1:6" x14ac:dyDescent="0.3">
      <c r="A25" s="8" t="s">
        <v>10</v>
      </c>
      <c r="B25">
        <v>2</v>
      </c>
      <c r="C25" s="4">
        <f t="shared" si="0"/>
        <v>0.66666666666666663</v>
      </c>
      <c r="D25" t="s">
        <v>48</v>
      </c>
    </row>
    <row r="26" spans="1:6" x14ac:dyDescent="0.3">
      <c r="A26" s="8" t="s">
        <v>34</v>
      </c>
      <c r="B26">
        <v>1</v>
      </c>
      <c r="C26" s="4">
        <f t="shared" si="0"/>
        <v>0.33333333333333331</v>
      </c>
      <c r="D26" t="s">
        <v>40</v>
      </c>
    </row>
    <row r="27" spans="1:6" x14ac:dyDescent="0.3">
      <c r="A27" s="8" t="s">
        <v>35</v>
      </c>
      <c r="B27">
        <v>1</v>
      </c>
      <c r="C27" s="4">
        <f t="shared" si="0"/>
        <v>0.33333333333333331</v>
      </c>
      <c r="D27" t="s">
        <v>40</v>
      </c>
    </row>
    <row r="28" spans="1:6" x14ac:dyDescent="0.3">
      <c r="A28" s="8" t="s">
        <v>36</v>
      </c>
      <c r="B28">
        <v>4</v>
      </c>
      <c r="C28" s="4">
        <f t="shared" si="0"/>
        <v>1.3333333333333333</v>
      </c>
      <c r="D28" t="s">
        <v>64</v>
      </c>
    </row>
    <row r="29" spans="1:6" ht="31.2" x14ac:dyDescent="0.3">
      <c r="A29" s="8" t="s">
        <v>21</v>
      </c>
      <c r="B29">
        <v>3</v>
      </c>
      <c r="C29" s="4">
        <f t="shared" si="0"/>
        <v>1</v>
      </c>
      <c r="D29" s="9" t="s">
        <v>80</v>
      </c>
    </row>
    <row r="30" spans="1:6" x14ac:dyDescent="0.3">
      <c r="A30" s="8" t="s">
        <v>37</v>
      </c>
      <c r="B30">
        <v>3</v>
      </c>
      <c r="C30" s="4">
        <f t="shared" si="0"/>
        <v>1</v>
      </c>
      <c r="D30" t="s">
        <v>40</v>
      </c>
    </row>
    <row r="31" spans="1:6" x14ac:dyDescent="0.3">
      <c r="A31" s="8" t="s">
        <v>39</v>
      </c>
      <c r="B31">
        <v>1</v>
      </c>
      <c r="C31" s="4">
        <f t="shared" si="0"/>
        <v>0.33333333333333331</v>
      </c>
      <c r="D31" t="s">
        <v>40</v>
      </c>
    </row>
    <row r="32" spans="1:6" x14ac:dyDescent="0.3">
      <c r="C32" s="4">
        <f t="shared" si="0"/>
        <v>0</v>
      </c>
    </row>
    <row r="33" spans="1:3" x14ac:dyDescent="0.3">
      <c r="A33" s="1" t="s">
        <v>2</v>
      </c>
      <c r="B33" s="1">
        <f>SUM(B6:B32)</f>
        <v>300</v>
      </c>
      <c r="C33" s="12">
        <f>SUM(C6:C32)</f>
        <v>99.999999999999986</v>
      </c>
    </row>
    <row r="34" spans="1:3" x14ac:dyDescent="0.3">
      <c r="A34" t="s">
        <v>61</v>
      </c>
      <c r="B34">
        <f>B8+B9+B11+B12+B13+B14+B15+B16+B17+B18+B19+B20+B21++B23+B24+B25+B26+B27+B28+B29+B30+B31</f>
        <v>156</v>
      </c>
      <c r="C34" s="4">
        <f>(B34*100)/B33</f>
        <v>52</v>
      </c>
    </row>
    <row r="35" spans="1:3" x14ac:dyDescent="0.3">
      <c r="A35" t="s">
        <v>63</v>
      </c>
      <c r="B35">
        <f>B6+B7+B8+B10</f>
        <v>205</v>
      </c>
      <c r="C35" s="4">
        <f>(B35*100)/B33</f>
        <v>68.333333333333329</v>
      </c>
    </row>
    <row r="36" spans="1:3" x14ac:dyDescent="0.3">
      <c r="A36" t="s">
        <v>62</v>
      </c>
      <c r="B36">
        <f>B7+B21+B11</f>
        <v>145</v>
      </c>
      <c r="C36" s="4">
        <f>(B36*100)/B33</f>
        <v>48.333333333333336</v>
      </c>
    </row>
  </sheetData>
  <mergeCells count="1">
    <mergeCell ref="E4:F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zoomScale="80" zoomScaleNormal="80" workbookViewId="0">
      <selection activeCell="D7" sqref="D7"/>
    </sheetView>
  </sheetViews>
  <sheetFormatPr defaultColWidth="11.19921875" defaultRowHeight="15.6" x14ac:dyDescent="0.3"/>
  <cols>
    <col min="1" max="1" width="28.19921875" customWidth="1"/>
    <col min="2" max="2" width="9.796875" bestFit="1" customWidth="1"/>
    <col min="3" max="3" width="11" bestFit="1" customWidth="1"/>
    <col min="4" max="4" width="57.69921875" style="9" customWidth="1"/>
  </cols>
  <sheetData>
    <row r="1" spans="1:6" ht="21" x14ac:dyDescent="0.4">
      <c r="A1" s="6" t="s">
        <v>77</v>
      </c>
    </row>
    <row r="2" spans="1:6" ht="18" x14ac:dyDescent="0.35">
      <c r="A2" s="3" t="s">
        <v>20</v>
      </c>
    </row>
    <row r="4" spans="1:6" x14ac:dyDescent="0.3">
      <c r="E4" s="14" t="s">
        <v>3</v>
      </c>
      <c r="F4" s="14"/>
    </row>
    <row r="5" spans="1:6" x14ac:dyDescent="0.3">
      <c r="A5" s="1" t="s">
        <v>75</v>
      </c>
      <c r="B5" s="1" t="s">
        <v>1</v>
      </c>
      <c r="C5" s="1" t="s">
        <v>0</v>
      </c>
      <c r="D5" s="13" t="s">
        <v>58</v>
      </c>
      <c r="E5" s="1" t="s">
        <v>5</v>
      </c>
      <c r="F5" s="1" t="s">
        <v>4</v>
      </c>
    </row>
    <row r="6" spans="1:6" x14ac:dyDescent="0.3">
      <c r="A6" s="8" t="s">
        <v>7</v>
      </c>
      <c r="B6">
        <v>6</v>
      </c>
      <c r="C6" s="4">
        <f t="shared" ref="C6:C36" si="0">(B6*100)/B$37</f>
        <v>1.9933554817275747</v>
      </c>
      <c r="D6" s="9" t="s">
        <v>64</v>
      </c>
      <c r="E6">
        <v>20</v>
      </c>
      <c r="F6">
        <v>9</v>
      </c>
    </row>
    <row r="7" spans="1:6" x14ac:dyDescent="0.3">
      <c r="A7" s="8" t="s">
        <v>8</v>
      </c>
      <c r="B7">
        <v>2</v>
      </c>
      <c r="C7" s="4">
        <f t="shared" si="0"/>
        <v>0.66445182724252494</v>
      </c>
      <c r="D7" s="9" t="s">
        <v>40</v>
      </c>
      <c r="E7">
        <v>40</v>
      </c>
      <c r="F7">
        <v>13</v>
      </c>
    </row>
    <row r="8" spans="1:6" x14ac:dyDescent="0.3">
      <c r="A8" s="8" t="s">
        <v>38</v>
      </c>
      <c r="B8">
        <v>6</v>
      </c>
      <c r="C8" s="4">
        <f t="shared" si="0"/>
        <v>1.9933554817275747</v>
      </c>
      <c r="D8" s="9" t="s">
        <v>59</v>
      </c>
      <c r="E8">
        <v>60</v>
      </c>
      <c r="F8">
        <v>16</v>
      </c>
    </row>
    <row r="9" spans="1:6" x14ac:dyDescent="0.3">
      <c r="A9" s="8" t="s">
        <v>6</v>
      </c>
      <c r="B9">
        <v>7</v>
      </c>
      <c r="C9" s="4">
        <f t="shared" si="0"/>
        <v>2.3255813953488373</v>
      </c>
      <c r="D9" s="9" t="s">
        <v>49</v>
      </c>
      <c r="E9">
        <v>80</v>
      </c>
      <c r="F9">
        <v>18</v>
      </c>
    </row>
    <row r="10" spans="1:6" x14ac:dyDescent="0.3">
      <c r="A10" s="8" t="s">
        <v>41</v>
      </c>
      <c r="B10">
        <v>70</v>
      </c>
      <c r="C10" s="4">
        <f t="shared" si="0"/>
        <v>23.255813953488371</v>
      </c>
      <c r="D10" s="9" t="s">
        <v>76</v>
      </c>
      <c r="E10">
        <v>100</v>
      </c>
      <c r="F10">
        <v>19</v>
      </c>
    </row>
    <row r="11" spans="1:6" ht="46.8" customHeight="1" x14ac:dyDescent="0.3">
      <c r="A11" s="8" t="s">
        <v>43</v>
      </c>
      <c r="B11">
        <v>69</v>
      </c>
      <c r="C11" s="4">
        <f t="shared" si="0"/>
        <v>22.923588039867109</v>
      </c>
      <c r="D11" s="9" t="s">
        <v>81</v>
      </c>
      <c r="E11">
        <v>120</v>
      </c>
      <c r="F11">
        <v>23</v>
      </c>
    </row>
    <row r="12" spans="1:6" x14ac:dyDescent="0.3">
      <c r="A12" s="8" t="s">
        <v>9</v>
      </c>
      <c r="B12">
        <v>5</v>
      </c>
      <c r="C12" s="4">
        <f t="shared" si="0"/>
        <v>1.6611295681063123</v>
      </c>
      <c r="D12" s="9" t="s">
        <v>42</v>
      </c>
      <c r="E12">
        <v>140</v>
      </c>
      <c r="F12">
        <v>23</v>
      </c>
    </row>
    <row r="13" spans="1:6" x14ac:dyDescent="0.3">
      <c r="A13" s="8" t="s">
        <v>46</v>
      </c>
      <c r="B13">
        <v>9</v>
      </c>
      <c r="C13" s="4">
        <f t="shared" si="0"/>
        <v>2.9900332225913622</v>
      </c>
      <c r="D13" s="9" t="s">
        <v>40</v>
      </c>
      <c r="E13">
        <v>160</v>
      </c>
      <c r="F13">
        <v>23</v>
      </c>
    </row>
    <row r="14" spans="1:6" x14ac:dyDescent="0.3">
      <c r="A14" s="8" t="s">
        <v>45</v>
      </c>
      <c r="B14">
        <v>6</v>
      </c>
      <c r="C14" s="4">
        <f t="shared" si="0"/>
        <v>1.9933554817275747</v>
      </c>
      <c r="D14" s="9" t="s">
        <v>40</v>
      </c>
      <c r="E14">
        <v>180</v>
      </c>
      <c r="F14">
        <v>24</v>
      </c>
    </row>
    <row r="15" spans="1:6" x14ac:dyDescent="0.3">
      <c r="A15" s="8" t="s">
        <v>47</v>
      </c>
      <c r="B15">
        <v>24</v>
      </c>
      <c r="C15" s="4">
        <f t="shared" si="0"/>
        <v>7.9734219269102988</v>
      </c>
      <c r="D15" s="9" t="s">
        <v>48</v>
      </c>
      <c r="E15">
        <v>200</v>
      </c>
      <c r="F15">
        <v>27</v>
      </c>
    </row>
    <row r="16" spans="1:6" x14ac:dyDescent="0.3">
      <c r="A16" s="8" t="s">
        <v>50</v>
      </c>
      <c r="B16">
        <v>6</v>
      </c>
      <c r="C16" s="4">
        <f t="shared" si="0"/>
        <v>1.9933554817275747</v>
      </c>
      <c r="D16" s="9" t="s">
        <v>40</v>
      </c>
      <c r="E16">
        <v>220</v>
      </c>
      <c r="F16">
        <v>29</v>
      </c>
    </row>
    <row r="17" spans="1:6" x14ac:dyDescent="0.3">
      <c r="A17" s="8" t="s">
        <v>11</v>
      </c>
      <c r="B17">
        <v>4</v>
      </c>
      <c r="C17" s="4">
        <f t="shared" si="0"/>
        <v>1.3289036544850499</v>
      </c>
      <c r="D17" s="9" t="s">
        <v>40</v>
      </c>
      <c r="E17">
        <v>240</v>
      </c>
      <c r="F17">
        <v>29</v>
      </c>
    </row>
    <row r="18" spans="1:6" ht="46.2" customHeight="1" x14ac:dyDescent="0.3">
      <c r="A18" s="8" t="s">
        <v>51</v>
      </c>
      <c r="B18">
        <v>17</v>
      </c>
      <c r="C18" s="4">
        <f t="shared" si="0"/>
        <v>5.6478405315614619</v>
      </c>
      <c r="D18" s="9" t="s">
        <v>82</v>
      </c>
      <c r="E18">
        <v>260</v>
      </c>
      <c r="F18">
        <v>30</v>
      </c>
    </row>
    <row r="19" spans="1:6" x14ac:dyDescent="0.3">
      <c r="A19" s="8" t="s">
        <v>52</v>
      </c>
      <c r="B19">
        <v>1</v>
      </c>
      <c r="C19" s="4">
        <f t="shared" si="0"/>
        <v>0.33222591362126247</v>
      </c>
      <c r="D19" s="9" t="s">
        <v>40</v>
      </c>
      <c r="E19">
        <v>280</v>
      </c>
      <c r="F19">
        <v>30</v>
      </c>
    </row>
    <row r="20" spans="1:6" x14ac:dyDescent="0.3">
      <c r="A20" s="8" t="s">
        <v>53</v>
      </c>
      <c r="B20">
        <v>6</v>
      </c>
      <c r="C20" s="4">
        <f t="shared" si="0"/>
        <v>1.9933554817275747</v>
      </c>
      <c r="D20" s="9" t="s">
        <v>40</v>
      </c>
      <c r="E20">
        <v>300</v>
      </c>
      <c r="F20">
        <v>30</v>
      </c>
    </row>
    <row r="21" spans="1:6" ht="46.8" customHeight="1" x14ac:dyDescent="0.3">
      <c r="A21" s="8" t="s">
        <v>54</v>
      </c>
      <c r="B21">
        <v>1</v>
      </c>
      <c r="C21" s="4">
        <f t="shared" si="0"/>
        <v>0.33222591362126247</v>
      </c>
      <c r="D21" s="9" t="s">
        <v>82</v>
      </c>
    </row>
    <row r="22" spans="1:6" x14ac:dyDescent="0.3">
      <c r="A22" s="8" t="s">
        <v>12</v>
      </c>
      <c r="B22">
        <v>8</v>
      </c>
      <c r="C22" s="4">
        <f t="shared" si="0"/>
        <v>2.6578073089700998</v>
      </c>
      <c r="D22" s="9" t="s">
        <v>40</v>
      </c>
    </row>
    <row r="23" spans="1:6" x14ac:dyDescent="0.3">
      <c r="A23" s="8" t="s">
        <v>13</v>
      </c>
      <c r="B23">
        <v>5</v>
      </c>
      <c r="C23" s="4">
        <f t="shared" si="0"/>
        <v>1.6611295681063123</v>
      </c>
      <c r="D23" s="9" t="s">
        <v>40</v>
      </c>
    </row>
    <row r="24" spans="1:6" x14ac:dyDescent="0.3">
      <c r="A24" s="8" t="s">
        <v>14</v>
      </c>
      <c r="B24">
        <v>11</v>
      </c>
      <c r="C24" s="4">
        <f t="shared" si="0"/>
        <v>3.654485049833887</v>
      </c>
      <c r="D24" s="9" t="s">
        <v>67</v>
      </c>
    </row>
    <row r="25" spans="1:6" x14ac:dyDescent="0.3">
      <c r="A25" s="8" t="s">
        <v>39</v>
      </c>
      <c r="B25">
        <v>5</v>
      </c>
      <c r="C25" s="4">
        <f t="shared" si="0"/>
        <v>1.6611295681063123</v>
      </c>
      <c r="D25" s="9" t="s">
        <v>40</v>
      </c>
    </row>
    <row r="26" spans="1:6" x14ac:dyDescent="0.3">
      <c r="A26" s="8" t="s">
        <v>15</v>
      </c>
      <c r="B26">
        <v>8</v>
      </c>
      <c r="C26" s="4">
        <f t="shared" si="0"/>
        <v>2.6578073089700998</v>
      </c>
      <c r="D26" s="9" t="s">
        <v>40</v>
      </c>
    </row>
    <row r="27" spans="1:6" x14ac:dyDescent="0.3">
      <c r="A27" s="8" t="s">
        <v>18</v>
      </c>
      <c r="B27">
        <v>3</v>
      </c>
      <c r="C27" s="4">
        <f t="shared" si="0"/>
        <v>0.99667774086378735</v>
      </c>
      <c r="D27" s="9" t="s">
        <v>40</v>
      </c>
    </row>
    <row r="28" spans="1:6" x14ac:dyDescent="0.3">
      <c r="A28" s="8" t="s">
        <v>16</v>
      </c>
      <c r="B28">
        <v>3</v>
      </c>
      <c r="C28" s="4">
        <f t="shared" si="0"/>
        <v>0.99667774086378735</v>
      </c>
      <c r="D28" s="9" t="s">
        <v>40</v>
      </c>
    </row>
    <row r="29" spans="1:6" x14ac:dyDescent="0.3">
      <c r="A29" s="8" t="s">
        <v>19</v>
      </c>
      <c r="B29">
        <v>1</v>
      </c>
      <c r="C29" s="4">
        <f t="shared" si="0"/>
        <v>0.33222591362126247</v>
      </c>
      <c r="D29" s="9" t="s">
        <v>40</v>
      </c>
    </row>
    <row r="30" spans="1:6" x14ac:dyDescent="0.3">
      <c r="A30" s="8" t="s">
        <v>55</v>
      </c>
      <c r="B30">
        <v>5</v>
      </c>
      <c r="C30" s="4">
        <f t="shared" si="0"/>
        <v>1.6611295681063123</v>
      </c>
      <c r="D30" s="9" t="s">
        <v>56</v>
      </c>
    </row>
    <row r="31" spans="1:6" ht="46.8" customHeight="1" x14ac:dyDescent="0.3">
      <c r="A31" s="8" t="s">
        <v>21</v>
      </c>
      <c r="B31">
        <v>1</v>
      </c>
      <c r="C31" s="4">
        <f t="shared" si="0"/>
        <v>0.33222591362126247</v>
      </c>
      <c r="D31" s="9" t="s">
        <v>80</v>
      </c>
    </row>
    <row r="32" spans="1:6" x14ac:dyDescent="0.3">
      <c r="A32" s="8" t="s">
        <v>22</v>
      </c>
      <c r="B32">
        <v>2</v>
      </c>
      <c r="C32" s="4">
        <f t="shared" si="0"/>
        <v>0.66445182724252494</v>
      </c>
      <c r="D32" s="9" t="s">
        <v>40</v>
      </c>
    </row>
    <row r="33" spans="1:4" x14ac:dyDescent="0.3">
      <c r="A33" s="8" t="s">
        <v>23</v>
      </c>
      <c r="B33">
        <v>1</v>
      </c>
      <c r="C33" s="4">
        <f t="shared" si="0"/>
        <v>0.33222591362126247</v>
      </c>
      <c r="D33" s="9" t="s">
        <v>40</v>
      </c>
    </row>
    <row r="34" spans="1:4" x14ac:dyDescent="0.3">
      <c r="A34" s="8" t="s">
        <v>57</v>
      </c>
      <c r="B34">
        <v>6</v>
      </c>
      <c r="C34" s="4">
        <f t="shared" si="0"/>
        <v>1.9933554817275747</v>
      </c>
      <c r="D34" s="9" t="s">
        <v>40</v>
      </c>
    </row>
    <row r="35" spans="1:4" ht="31.2" x14ac:dyDescent="0.3">
      <c r="A35" s="11" t="s">
        <v>24</v>
      </c>
      <c r="B35">
        <v>3</v>
      </c>
      <c r="C35" s="4">
        <f t="shared" si="0"/>
        <v>0.99667774086378735</v>
      </c>
      <c r="D35" s="9" t="s">
        <v>40</v>
      </c>
    </row>
    <row r="36" spans="1:4" x14ac:dyDescent="0.3">
      <c r="C36" s="2">
        <f t="shared" si="0"/>
        <v>0</v>
      </c>
    </row>
    <row r="37" spans="1:4" x14ac:dyDescent="0.3">
      <c r="A37" s="1" t="s">
        <v>2</v>
      </c>
      <c r="B37" s="1">
        <f>SUM(B6:B36)</f>
        <v>301</v>
      </c>
      <c r="C37" s="1">
        <f>SUM(C6:C36)</f>
        <v>100</v>
      </c>
    </row>
    <row r="38" spans="1:4" x14ac:dyDescent="0.3">
      <c r="A38" t="s">
        <v>61</v>
      </c>
      <c r="B38">
        <f>B6+B7+B8+B9+B14+B13++B15+B16+B17+B18+B19+B20+B21+B22+B23+B25+B26+B27+B28+B29+B31+B32+B33+B34+B35+B10+B30</f>
        <v>216</v>
      </c>
      <c r="C38" s="4">
        <f>(B38*100)/B$37</f>
        <v>71.760797342192689</v>
      </c>
    </row>
    <row r="39" spans="1:4" x14ac:dyDescent="0.3">
      <c r="A39" t="s">
        <v>63</v>
      </c>
      <c r="B39">
        <f>B11+B12+B10</f>
        <v>144</v>
      </c>
      <c r="C39" s="4">
        <f>(B39*100)/B$37</f>
        <v>47.840531561461795</v>
      </c>
    </row>
    <row r="40" spans="1:4" x14ac:dyDescent="0.3">
      <c r="A40" t="s">
        <v>62</v>
      </c>
      <c r="B40">
        <f>B11+B18+B30+B31+B21</f>
        <v>93</v>
      </c>
      <c r="C40" s="4">
        <f>(B40*100)/B$37</f>
        <v>30.897009966777407</v>
      </c>
    </row>
  </sheetData>
  <mergeCells count="1">
    <mergeCell ref="E4:F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topLeftCell="A19" workbookViewId="0">
      <selection activeCell="A26" sqref="A26:I26"/>
    </sheetView>
  </sheetViews>
  <sheetFormatPr defaultColWidth="11.19921875" defaultRowHeight="15.6" x14ac:dyDescent="0.3"/>
  <cols>
    <col min="1" max="1" width="18.5" bestFit="1" customWidth="1"/>
    <col min="2" max="2" width="13.69921875" bestFit="1" customWidth="1"/>
    <col min="7" max="7" width="18.5" bestFit="1" customWidth="1"/>
    <col min="8" max="8" width="13.69921875" bestFit="1" customWidth="1"/>
    <col min="11" max="11" width="18.5" bestFit="1" customWidth="1"/>
  </cols>
  <sheetData>
    <row r="1" spans="1:8" x14ac:dyDescent="0.3">
      <c r="A1" s="1" t="s">
        <v>68</v>
      </c>
      <c r="B1" s="1" t="s">
        <v>69</v>
      </c>
      <c r="G1" s="1" t="s">
        <v>60</v>
      </c>
      <c r="H1" s="1" t="s">
        <v>69</v>
      </c>
    </row>
    <row r="2" spans="1:8" x14ac:dyDescent="0.3">
      <c r="A2" t="s">
        <v>61</v>
      </c>
      <c r="B2">
        <v>52</v>
      </c>
      <c r="G2" t="s">
        <v>61</v>
      </c>
      <c r="H2">
        <v>71.760797342192689</v>
      </c>
    </row>
    <row r="3" spans="1:8" x14ac:dyDescent="0.3">
      <c r="A3" t="s">
        <v>63</v>
      </c>
      <c r="B3">
        <v>68.333333333333329</v>
      </c>
      <c r="G3" t="s">
        <v>63</v>
      </c>
      <c r="H3">
        <v>47.840531561461795</v>
      </c>
    </row>
    <row r="4" spans="1:8" x14ac:dyDescent="0.3">
      <c r="A4" t="s">
        <v>70</v>
      </c>
      <c r="B4">
        <v>48.333333333333336</v>
      </c>
      <c r="G4" t="s">
        <v>70</v>
      </c>
      <c r="H4">
        <v>30.897009966777407</v>
      </c>
    </row>
    <row r="24" spans="1:9" ht="40.799999999999997" customHeight="1" x14ac:dyDescent="0.3"/>
    <row r="25" spans="1:9" ht="23.4" x14ac:dyDescent="0.45">
      <c r="A25" s="7" t="s">
        <v>73</v>
      </c>
    </row>
    <row r="26" spans="1:9" s="5" customFormat="1" ht="91.8" customHeight="1" x14ac:dyDescent="0.4">
      <c r="A26" s="15" t="s">
        <v>74</v>
      </c>
      <c r="B26" s="16"/>
      <c r="C26" s="16"/>
      <c r="D26" s="16"/>
      <c r="E26" s="16"/>
      <c r="F26" s="16"/>
      <c r="G26" s="16"/>
      <c r="H26" s="16"/>
      <c r="I26" s="16"/>
    </row>
    <row r="27" spans="1:9" s="5" customFormat="1" ht="88.2" customHeight="1" x14ac:dyDescent="0.4">
      <c r="A27" s="16" t="s">
        <v>71</v>
      </c>
      <c r="B27" s="16"/>
      <c r="C27" s="16"/>
      <c r="D27" s="16"/>
      <c r="E27" s="16"/>
      <c r="F27" s="16"/>
      <c r="G27" s="16"/>
      <c r="H27" s="16"/>
      <c r="I27" s="16"/>
    </row>
    <row r="28" spans="1:9" s="5" customFormat="1" ht="87" customHeight="1" x14ac:dyDescent="0.4">
      <c r="A28" s="16" t="s">
        <v>72</v>
      </c>
      <c r="B28" s="16"/>
      <c r="C28" s="16"/>
      <c r="D28" s="16"/>
      <c r="E28" s="16"/>
      <c r="F28" s="16"/>
      <c r="G28" s="16"/>
      <c r="H28" s="16"/>
      <c r="I28" s="16"/>
    </row>
  </sheetData>
  <mergeCells count="3">
    <mergeCell ref="A26:I26"/>
    <mergeCell ref="A27:I27"/>
    <mergeCell ref="A28:I28"/>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C864-03D5-47E7-B6F4-74F9FC199EBD}">
  <dimension ref="A1:A3"/>
  <sheetViews>
    <sheetView tabSelected="1" workbookViewId="0">
      <selection activeCell="A8" sqref="A8"/>
    </sheetView>
  </sheetViews>
  <sheetFormatPr defaultRowHeight="15.6" x14ac:dyDescent="0.3"/>
  <cols>
    <col min="1" max="1" width="159.59765625" customWidth="1"/>
  </cols>
  <sheetData>
    <row r="1" spans="1:1" x14ac:dyDescent="0.3">
      <c r="A1" t="s">
        <v>83</v>
      </c>
    </row>
    <row r="2" spans="1:1" x14ac:dyDescent="0.3">
      <c r="A2" s="17" t="s">
        <v>84</v>
      </c>
    </row>
    <row r="3" spans="1:1" ht="31.2" x14ac:dyDescent="0.3">
      <c r="A3" s="17" t="s">
        <v>85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 76-78</vt:lpstr>
      <vt:lpstr>CAP 94-96</vt:lpstr>
      <vt:lpstr> Summary and comments</vt:lpstr>
      <vt:lpstr>References</vt:lpstr>
    </vt:vector>
  </TitlesOfParts>
  <Company>Florida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Pollen Lab</dc:creator>
  <cp:lastModifiedBy>Luca</cp:lastModifiedBy>
  <dcterms:created xsi:type="dcterms:W3CDTF">2016-11-01T19:18:15Z</dcterms:created>
  <dcterms:modified xsi:type="dcterms:W3CDTF">2019-08-13T20:37:11Z</dcterms:modified>
</cp:coreProperties>
</file>