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BookAlex/Desktop/WWF - WRI Project/Working copy of paper/"/>
    </mc:Choice>
  </mc:AlternateContent>
  <xr:revisionPtr revIDLastSave="0" documentId="13_ncr:1_{10A62FD9-0F61-2443-AF90-1E81DE90E15C}" xr6:coauthVersionLast="36" xr6:coauthVersionMax="36" xr10:uidLastSave="{00000000-0000-0000-0000-000000000000}"/>
  <bookViews>
    <workbookView xWindow="8560" yWindow="460" windowWidth="25040" windowHeight="16900" tabRatio="500" xr2:uid="{00000000-000D-0000-FFFF-FFFF00000000}"/>
  </bookViews>
  <sheets>
    <sheet name="Academic 1" sheetId="2" r:id="rId1"/>
    <sheet name="Academic 2" sheetId="3" r:id="rId2"/>
    <sheet name="Consultant 1" sheetId="4" r:id="rId3"/>
    <sheet name="Consultant 2" sheetId="5" r:id="rId4"/>
    <sheet name="Consultant 3" sheetId="1" r:id="rId5"/>
  </sheets>
  <definedNames>
    <definedName name="Miller_text_file_1" localSheetId="3">'Consultant 2'!$A$1:$B$54</definedName>
    <definedName name="Miller_text_file_2" localSheetId="3">'Consultant 2'!$D$4:$E$58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D66" i="1" s="1"/>
  <c r="D62" i="1"/>
  <c r="D63" i="1" s="1"/>
  <c r="F61" i="1"/>
  <c r="F65" i="1" s="1"/>
  <c r="F60" i="1"/>
  <c r="F64" i="1" s="1"/>
  <c r="F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N59" i="1" s="1"/>
  <c r="N61" i="1" s="1"/>
  <c r="M7" i="1"/>
  <c r="L7" i="1"/>
  <c r="K7" i="1"/>
  <c r="N6" i="1"/>
  <c r="M6" i="1"/>
  <c r="L6" i="1"/>
  <c r="K6" i="1"/>
  <c r="N5" i="1"/>
  <c r="M5" i="1"/>
  <c r="L5" i="1"/>
  <c r="K5" i="1"/>
  <c r="R4" i="1"/>
  <c r="Q4" i="1"/>
  <c r="P4" i="1"/>
  <c r="O4" i="1"/>
  <c r="N4" i="1"/>
  <c r="M4" i="1"/>
  <c r="M59" i="1" s="1"/>
  <c r="M61" i="1" s="1"/>
  <c r="L4" i="1"/>
  <c r="L59" i="1" s="1"/>
  <c r="L61" i="1" s="1"/>
  <c r="K4" i="1"/>
  <c r="K59" i="1" s="1"/>
  <c r="K61" i="1" s="1"/>
  <c r="F62" i="1" l="1"/>
  <c r="F66" i="1" s="1"/>
  <c r="F63" i="1"/>
  <c r="F59" i="4"/>
  <c r="F62" i="4" s="1"/>
  <c r="F66" i="4" s="1"/>
  <c r="F60" i="4"/>
  <c r="F64" i="4" s="1"/>
  <c r="F61" i="4"/>
  <c r="F65" i="4" s="1"/>
  <c r="D65" i="4"/>
  <c r="D66" i="4" s="1"/>
  <c r="D62" i="4"/>
  <c r="D63" i="4" s="1"/>
  <c r="N4" i="4"/>
  <c r="N59" i="4" s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M4" i="4"/>
  <c r="M5" i="4"/>
  <c r="M6" i="4"/>
  <c r="M59" i="4" s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L4" i="4"/>
  <c r="L5" i="4"/>
  <c r="L6" i="4"/>
  <c r="L7" i="4"/>
  <c r="L8" i="4"/>
  <c r="L9" i="4"/>
  <c r="L10" i="4"/>
  <c r="L59" i="4" s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K4" i="4"/>
  <c r="K59" i="4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R4" i="4"/>
  <c r="Q4" i="4"/>
  <c r="P4" i="4"/>
  <c r="O4" i="4"/>
  <c r="F59" i="3"/>
  <c r="F62" i="3" s="1"/>
  <c r="F66" i="3" s="1"/>
  <c r="F60" i="3"/>
  <c r="F61" i="3"/>
  <c r="D65" i="3"/>
  <c r="D66" i="3" s="1"/>
  <c r="F65" i="3"/>
  <c r="F64" i="3"/>
  <c r="F63" i="3"/>
  <c r="D62" i="3"/>
  <c r="D63" i="3" s="1"/>
  <c r="N4" i="3"/>
  <c r="N5" i="3"/>
  <c r="N6" i="3"/>
  <c r="N7" i="3"/>
  <c r="N8" i="3"/>
  <c r="N9" i="3"/>
  <c r="N10" i="3"/>
  <c r="N11" i="3"/>
  <c r="N12" i="3"/>
  <c r="N13" i="3"/>
  <c r="N59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M4" i="3"/>
  <c r="M59" i="3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L4" i="3"/>
  <c r="L5" i="3"/>
  <c r="L6" i="3"/>
  <c r="L7" i="3"/>
  <c r="L59" i="3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K4" i="3"/>
  <c r="K5" i="3"/>
  <c r="K6" i="3"/>
  <c r="K59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R4" i="3"/>
  <c r="Q4" i="3"/>
  <c r="P4" i="3"/>
  <c r="O4" i="3"/>
  <c r="G58" i="2"/>
  <c r="G61" i="2" s="1"/>
  <c r="G65" i="2" s="1"/>
  <c r="G59" i="2"/>
  <c r="G60" i="2"/>
  <c r="G64" i="2" s="1"/>
  <c r="E64" i="2"/>
  <c r="E65" i="2" s="1"/>
  <c r="G63" i="2"/>
  <c r="G62" i="2"/>
  <c r="E61" i="2"/>
  <c r="E62" i="2" s="1"/>
  <c r="O3" i="2"/>
  <c r="O4" i="2"/>
  <c r="O58" i="2" s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N3" i="2"/>
  <c r="N58" i="2" s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M3" i="2"/>
  <c r="M4" i="2"/>
  <c r="M58" i="2" s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L3" i="2"/>
  <c r="L4" i="2"/>
  <c r="L58" i="2" s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S3" i="2"/>
  <c r="R3" i="2"/>
  <c r="Q3" i="2"/>
  <c r="P3" i="2"/>
  <c r="A3" i="2"/>
  <c r="F67" i="1" l="1"/>
  <c r="F63" i="4"/>
  <c r="G66" i="2"/>
  <c r="F67" i="3"/>
  <c r="F6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iller text file.txt" type="6" refreshedVersion="0" background="1" saveData="1">
    <textPr fileType="mac" sourceFile="Macintosh HD:Users:AirBookAlex:Desktop:WWF - WRI Project:Miller text file.txt" comma="1">
      <textFields count="2">
        <textField/>
        <textField/>
      </textFields>
    </textPr>
  </connection>
  <connection id="2" xr16:uid="{00000000-0015-0000-FFFF-FFFF01000000}" name="Miller text file.txt1" type="6" refreshedVersion="0" deleted="1" background="1" saveData="1">
    <textPr fileType="mac" sourceFile="Macintosh HD:Users:AirBookAlex:Desktop:WWF - WRI Project:Miller text file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<sst xmlns="http://schemas.openxmlformats.org/spreadsheetml/2006/main" count="1468" uniqueCount="261">
  <si>
    <t>Y/N/I</t>
  </si>
  <si>
    <t>correct</t>
  </si>
  <si>
    <t>attempted</t>
  </si>
  <si>
    <t>checksum</t>
  </si>
  <si>
    <t>Identifcation</t>
  </si>
  <si>
    <t>Genus correct?</t>
  </si>
  <si>
    <t>US</t>
  </si>
  <si>
    <t>Exotic</t>
  </si>
  <si>
    <t>Temp</t>
  </si>
  <si>
    <t>Trop</t>
  </si>
  <si>
    <t>Quercus rubra</t>
  </si>
  <si>
    <t>Quercus spp.</t>
  </si>
  <si>
    <t>y</t>
  </si>
  <si>
    <t>Ostrya virginiana</t>
  </si>
  <si>
    <t>Jacaranda copala</t>
  </si>
  <si>
    <t>Pinus sylvestris L.</t>
  </si>
  <si>
    <t>Buchenavia grandis Ducke</t>
  </si>
  <si>
    <t>Eschewellera sessilis</t>
  </si>
  <si>
    <t>Maclura pomifera</t>
  </si>
  <si>
    <t>Celtis occidentalis </t>
  </si>
  <si>
    <t>Ulmaceae</t>
  </si>
  <si>
    <t>i</t>
  </si>
  <si>
    <t>Acer saccharum</t>
  </si>
  <si>
    <t>Fagus spp.</t>
  </si>
  <si>
    <t>n</t>
  </si>
  <si>
    <t>Betula alleghaniensis</t>
  </si>
  <si>
    <t>Ormosia paraensis</t>
  </si>
  <si>
    <t>Euplassa duquel</t>
  </si>
  <si>
    <t>Metasequoia glyptostroboides H.H.Hu &amp; Cheng</t>
  </si>
  <si>
    <t>Morus alba</t>
  </si>
  <si>
    <t>Prunus sargentii Rehd.</t>
  </si>
  <si>
    <t>Dillenia pentagyna</t>
  </si>
  <si>
    <t>Picea pungens</t>
  </si>
  <si>
    <t>Dialium guianense</t>
  </si>
  <si>
    <t>Fraxinus pennsylvanica</t>
  </si>
  <si>
    <t>Virola sebifera</t>
  </si>
  <si>
    <t>Pinus contorta</t>
  </si>
  <si>
    <t>Malus sp.</t>
  </si>
  <si>
    <t>Enterolobium schomburgii</t>
  </si>
  <si>
    <t>Robinia pseudoacacia</t>
  </si>
  <si>
    <t>Picea glauca</t>
  </si>
  <si>
    <t xml:space="preserve"> Ochroma pyramidale</t>
  </si>
  <si>
    <t>Ochroma spp.</t>
  </si>
  <si>
    <t>Vochysia ferruginea</t>
  </si>
  <si>
    <t>Liriodendron tulipifera L.</t>
  </si>
  <si>
    <t>Populus spp.</t>
  </si>
  <si>
    <t>Cedrelinga catenaeformis</t>
  </si>
  <si>
    <t>Pinus resinosa Ait.</t>
  </si>
  <si>
    <t>Rhus typhina</t>
  </si>
  <si>
    <t>Pinus banksiana</t>
  </si>
  <si>
    <t>Hyeronima duquei</t>
  </si>
  <si>
    <t>Juglans spp.</t>
  </si>
  <si>
    <t>Cupressus arizonica</t>
  </si>
  <si>
    <t>Tilia americanaL.</t>
  </si>
  <si>
    <t>Chlorophora tinctoria</t>
  </si>
  <si>
    <t>Metopium brownel</t>
  </si>
  <si>
    <t>Ulmus crassifolia</t>
  </si>
  <si>
    <t>Pinus lambertiana</t>
  </si>
  <si>
    <t>;</t>
  </si>
  <si>
    <t>Cladratis lutea</t>
  </si>
  <si>
    <t>Terminalia amazonia</t>
  </si>
  <si>
    <t>Allanthus altissima</t>
  </si>
  <si>
    <t>Cedrela montana</t>
  </si>
  <si>
    <t>Podocarpus oleifolius</t>
  </si>
  <si>
    <t>Ulmus rubra</t>
  </si>
  <si>
    <t>Alnus jorullensis</t>
  </si>
  <si>
    <t>Vochysia duquei Pilger</t>
  </si>
  <si>
    <t>Juniperus deppeana</t>
  </si>
  <si>
    <t>Cordia alliodora</t>
  </si>
  <si>
    <t>Thuja pilleata</t>
  </si>
  <si>
    <t>Calophyllum brasiliense</t>
  </si>
  <si>
    <t>Quercus macrocarpa Michx.</t>
  </si>
  <si>
    <t>Catalpa speciosa</t>
  </si>
  <si>
    <t>number correct</t>
  </si>
  <si>
    <t>number wrong</t>
  </si>
  <si>
    <t>response rate</t>
  </si>
  <si>
    <t>number inconclusive</t>
  </si>
  <si>
    <t>number blank</t>
  </si>
  <si>
    <t>% correct</t>
  </si>
  <si>
    <t>some ID rate</t>
  </si>
  <si>
    <t>% wrong</t>
  </si>
  <si>
    <t>% inconclusive</t>
  </si>
  <si>
    <t>% blank</t>
  </si>
  <si>
    <t>% correct of those attempted</t>
  </si>
  <si>
    <t>#</t>
  </si>
  <si>
    <t>ID</t>
  </si>
  <si>
    <t>red oak</t>
  </si>
  <si>
    <t>Don't know</t>
  </si>
  <si>
    <t>pine</t>
  </si>
  <si>
    <t>Osage orange</t>
  </si>
  <si>
    <t>Hackberry</t>
  </si>
  <si>
    <t>soft maple</t>
  </si>
  <si>
    <t>birch</t>
  </si>
  <si>
    <t>hemlock</t>
  </si>
  <si>
    <t>Mulberry</t>
  </si>
  <si>
    <t>Soft maple</t>
  </si>
  <si>
    <t>spruce</t>
  </si>
  <si>
    <t>white ash</t>
  </si>
  <si>
    <t>Pine</t>
  </si>
  <si>
    <t>Not sure</t>
  </si>
  <si>
    <t>Black locust</t>
  </si>
  <si>
    <t>balsa wood</t>
  </si>
  <si>
    <t>Yellow poplar</t>
  </si>
  <si>
    <t>soft pine</t>
  </si>
  <si>
    <t>black locust</t>
  </si>
  <si>
    <t>cedar</t>
  </si>
  <si>
    <t>basswood</t>
  </si>
  <si>
    <t>Elm</t>
  </si>
  <si>
    <t>Cedar</t>
  </si>
  <si>
    <t>Alder</t>
  </si>
  <si>
    <t>w redcedar</t>
  </si>
  <si>
    <t>w oak</t>
  </si>
  <si>
    <t>chestnut</t>
  </si>
  <si>
    <r>
      <rPr>
        <i/>
        <sz val="11"/>
        <color theme="1"/>
        <rFont val="Calibri"/>
        <scheme val="minor"/>
      </rPr>
      <t>Quercus</t>
    </r>
    <r>
      <rPr>
        <sz val="12"/>
        <color theme="1"/>
        <rFont val="Calibri"/>
        <family val="2"/>
        <scheme val="minor"/>
      </rPr>
      <t xml:space="preserve"> spp.(Red oak group)</t>
    </r>
  </si>
  <si>
    <r>
      <rPr>
        <i/>
        <sz val="11"/>
        <color theme="1"/>
        <rFont val="Calibri"/>
        <scheme val="minor"/>
      </rPr>
      <t>Ostrya virginiana</t>
    </r>
    <r>
      <rPr>
        <sz val="12"/>
        <color theme="1"/>
        <rFont val="Calibri"/>
        <family val="2"/>
        <scheme val="minor"/>
      </rPr>
      <t xml:space="preserve"> (Eastern hophorn beam)</t>
    </r>
  </si>
  <si>
    <r>
      <rPr>
        <i/>
        <sz val="11"/>
        <color theme="1"/>
        <rFont val="Calibri"/>
        <scheme val="minor"/>
      </rPr>
      <t>Simarouba amara</t>
    </r>
    <r>
      <rPr>
        <sz val="12"/>
        <color theme="1"/>
        <rFont val="Calibri"/>
        <family val="2"/>
        <scheme val="minor"/>
      </rPr>
      <t xml:space="preserve"> (Marupa)</t>
    </r>
  </si>
  <si>
    <r>
      <rPr>
        <i/>
        <sz val="11"/>
        <color theme="1"/>
        <rFont val="Calibri"/>
        <scheme val="minor"/>
      </rPr>
      <t>Pinus resinosa</t>
    </r>
    <r>
      <rPr>
        <sz val="12"/>
        <color theme="1"/>
        <rFont val="Calibri"/>
        <family val="2"/>
        <scheme val="minor"/>
      </rPr>
      <t xml:space="preserve"> (Red pine</t>
    </r>
  </si>
  <si>
    <r>
      <rPr>
        <i/>
        <sz val="11"/>
        <color theme="1"/>
        <rFont val="Calibri"/>
        <scheme val="minor"/>
      </rPr>
      <t>Terminalia superba</t>
    </r>
    <r>
      <rPr>
        <sz val="12"/>
        <color theme="1"/>
        <rFont val="Calibri"/>
        <family val="2"/>
        <scheme val="minor"/>
      </rPr>
      <t xml:space="preserve"> (Limba)</t>
    </r>
  </si>
  <si>
    <r>
      <rPr>
        <i/>
        <sz val="11"/>
        <color theme="1"/>
        <rFont val="Calibri"/>
        <scheme val="minor"/>
      </rPr>
      <t>Maclura pomifera</t>
    </r>
    <r>
      <rPr>
        <sz val="12"/>
        <color theme="1"/>
        <rFont val="Calibri"/>
        <family val="2"/>
        <scheme val="minor"/>
      </rPr>
      <t xml:space="preserve"> (Osage orange)</t>
    </r>
  </si>
  <si>
    <r>
      <rPr>
        <i/>
        <sz val="11"/>
        <color theme="1"/>
        <rFont val="Calibri"/>
        <scheme val="minor"/>
      </rPr>
      <t>Celtis occidentalis</t>
    </r>
    <r>
      <rPr>
        <sz val="12"/>
        <color theme="1"/>
        <rFont val="Calibri"/>
        <family val="2"/>
        <scheme val="minor"/>
      </rPr>
      <t xml:space="preserve"> (Hackberry), </t>
    </r>
    <r>
      <rPr>
        <i/>
        <sz val="11"/>
        <color theme="1"/>
        <rFont val="Calibri"/>
        <scheme val="minor"/>
      </rPr>
      <t>C. laevigata</t>
    </r>
    <r>
      <rPr>
        <sz val="12"/>
        <color theme="1"/>
        <rFont val="Calibri"/>
        <family val="2"/>
        <scheme val="minor"/>
      </rPr>
      <t xml:space="preserve"> (Sugarberry)</t>
    </r>
  </si>
  <si>
    <r>
      <rPr>
        <i/>
        <sz val="11"/>
        <color theme="1"/>
        <rFont val="Calibri"/>
        <scheme val="minor"/>
      </rPr>
      <t>Acer rubrum</t>
    </r>
    <r>
      <rPr>
        <sz val="12"/>
        <color theme="1"/>
        <rFont val="Calibri"/>
        <family val="2"/>
        <scheme val="minor"/>
      </rPr>
      <t xml:space="preserve"> (Red maple)</t>
    </r>
  </si>
  <si>
    <r>
      <rPr>
        <i/>
        <sz val="11"/>
        <color theme="1"/>
        <rFont val="Calibri"/>
        <scheme val="minor"/>
      </rPr>
      <t>Betula</t>
    </r>
    <r>
      <rPr>
        <sz val="12"/>
        <color theme="1"/>
        <rFont val="Calibri"/>
        <family val="2"/>
        <scheme val="minor"/>
      </rPr>
      <t xml:space="preserve"> spp. (Birch)</t>
    </r>
  </si>
  <si>
    <r>
      <rPr>
        <i/>
        <sz val="11"/>
        <color theme="1"/>
        <rFont val="Calibri"/>
        <scheme val="minor"/>
      </rPr>
      <t>Panopsis</t>
    </r>
    <r>
      <rPr>
        <sz val="12"/>
        <color theme="1"/>
        <rFont val="Calibri"/>
        <family val="2"/>
        <scheme val="minor"/>
      </rPr>
      <t xml:space="preserve"> spp., </t>
    </r>
    <r>
      <rPr>
        <i/>
        <sz val="11"/>
        <color theme="1"/>
        <rFont val="Calibri"/>
        <scheme val="minor"/>
      </rPr>
      <t>Cardwellia sublimis</t>
    </r>
    <r>
      <rPr>
        <sz val="12"/>
        <color theme="1"/>
        <rFont val="Calibri"/>
        <family val="2"/>
        <scheme val="minor"/>
      </rPr>
      <t>,</t>
    </r>
    <r>
      <rPr>
        <i/>
        <sz val="11"/>
        <color theme="1"/>
        <rFont val="Calibri"/>
        <scheme val="minor"/>
      </rPr>
      <t xml:space="preserve"> Grevillea robusta</t>
    </r>
  </si>
  <si>
    <r>
      <rPr>
        <i/>
        <sz val="11"/>
        <color theme="1"/>
        <rFont val="Calibri"/>
        <scheme val="minor"/>
      </rPr>
      <t>Morus rubra</t>
    </r>
    <r>
      <rPr>
        <sz val="12"/>
        <color theme="1"/>
        <rFont val="Calibri"/>
        <family val="2"/>
        <scheme val="minor"/>
      </rPr>
      <t xml:space="preserve"> (red mulberry)</t>
    </r>
  </si>
  <si>
    <r>
      <rPr>
        <i/>
        <sz val="11"/>
        <color theme="1"/>
        <rFont val="Calibri"/>
        <scheme val="minor"/>
      </rPr>
      <t>Prunus serotina</t>
    </r>
    <r>
      <rPr>
        <sz val="12"/>
        <color theme="1"/>
        <rFont val="Calibri"/>
        <family val="2"/>
        <scheme val="minor"/>
      </rPr>
      <t xml:space="preserve"> (Black cherry)</t>
    </r>
  </si>
  <si>
    <r>
      <rPr>
        <i/>
        <sz val="11"/>
        <color theme="1"/>
        <rFont val="Calibri"/>
        <scheme val="minor"/>
      </rPr>
      <t xml:space="preserve">Picea </t>
    </r>
    <r>
      <rPr>
        <sz val="12"/>
        <color theme="1"/>
        <rFont val="Calibri"/>
        <family val="2"/>
        <scheme val="minor"/>
      </rPr>
      <t>spp. (Spruce)</t>
    </r>
  </si>
  <si>
    <r>
      <rPr>
        <i/>
        <sz val="11"/>
        <color theme="1"/>
        <rFont val="Calibri"/>
        <scheme val="minor"/>
      </rPr>
      <t>Fraxinus</t>
    </r>
    <r>
      <rPr>
        <sz val="12"/>
        <color theme="1"/>
        <rFont val="Calibri"/>
        <family val="2"/>
        <scheme val="minor"/>
      </rPr>
      <t xml:space="preserve"> spp. (Ash)</t>
    </r>
  </si>
  <si>
    <r>
      <rPr>
        <i/>
        <sz val="11"/>
        <color theme="1"/>
        <rFont val="Calibri"/>
        <scheme val="minor"/>
      </rPr>
      <t>Afzelia</t>
    </r>
    <r>
      <rPr>
        <sz val="12"/>
        <color theme="1"/>
        <rFont val="Calibri"/>
        <family val="2"/>
        <scheme val="minor"/>
      </rPr>
      <t xml:space="preserve"> spp.</t>
    </r>
  </si>
  <si>
    <r>
      <rPr>
        <i/>
        <sz val="11"/>
        <color theme="1"/>
        <rFont val="Calibri"/>
        <scheme val="minor"/>
      </rPr>
      <t xml:space="preserve">Robinia pseudoacacia </t>
    </r>
    <r>
      <rPr>
        <sz val="12"/>
        <color theme="1"/>
        <rFont val="Calibri"/>
        <family val="2"/>
        <scheme val="minor"/>
      </rPr>
      <t>(Black locust)</t>
    </r>
  </si>
  <si>
    <r>
      <rPr>
        <i/>
        <sz val="11"/>
        <color theme="1"/>
        <rFont val="Calibri"/>
        <scheme val="minor"/>
      </rPr>
      <t>Ochroma pyramidale</t>
    </r>
    <r>
      <rPr>
        <sz val="12"/>
        <color theme="1"/>
        <rFont val="Calibri"/>
        <family val="2"/>
        <scheme val="minor"/>
      </rPr>
      <t xml:space="preserve"> (Balsa)</t>
    </r>
  </si>
  <si>
    <r>
      <rPr>
        <i/>
        <sz val="11"/>
        <color theme="1"/>
        <rFont val="Calibri"/>
        <scheme val="minor"/>
      </rPr>
      <t>Liriodendron tulipifera</t>
    </r>
    <r>
      <rPr>
        <sz val="12"/>
        <color theme="1"/>
        <rFont val="Calibri"/>
        <family val="2"/>
        <scheme val="minor"/>
      </rPr>
      <t xml:space="preserve"> (Yellow poplar)</t>
    </r>
  </si>
  <si>
    <t>Pinus strobus (Eastern white pine)</t>
  </si>
  <si>
    <r>
      <rPr>
        <i/>
        <sz val="11"/>
        <color theme="1"/>
        <rFont val="Calibri"/>
        <scheme val="minor"/>
      </rPr>
      <t xml:space="preserve">Tilia </t>
    </r>
    <r>
      <rPr>
        <sz val="12"/>
        <color theme="1"/>
        <rFont val="Calibri"/>
        <family val="2"/>
        <scheme val="minor"/>
      </rPr>
      <t>spp. (American basswood, White basswood or Lime)</t>
    </r>
  </si>
  <si>
    <r>
      <rPr>
        <i/>
        <sz val="11"/>
        <color theme="1"/>
        <rFont val="Calibri"/>
        <scheme val="minor"/>
      </rPr>
      <t>Ulmus thomasi, U. alata, U. Crassifolia</t>
    </r>
    <r>
      <rPr>
        <sz val="12"/>
        <color theme="1"/>
        <rFont val="Calibri"/>
        <family val="2"/>
        <scheme val="minor"/>
      </rPr>
      <t xml:space="preserve"> (Hard elm)</t>
    </r>
  </si>
  <si>
    <r>
      <rPr>
        <i/>
        <sz val="11"/>
        <color theme="1"/>
        <rFont val="Calibri"/>
        <scheme val="minor"/>
      </rPr>
      <t>Pinus lambertiana</t>
    </r>
    <r>
      <rPr>
        <sz val="12"/>
        <color theme="1"/>
        <rFont val="Calibri"/>
        <family val="2"/>
        <scheme val="minor"/>
      </rPr>
      <t xml:space="preserve"> (Sugar pine)</t>
    </r>
  </si>
  <si>
    <r>
      <rPr>
        <i/>
        <sz val="11"/>
        <color theme="1"/>
        <rFont val="Calibri"/>
        <scheme val="minor"/>
      </rPr>
      <t>Cladrastis lutea</t>
    </r>
    <r>
      <rPr>
        <sz val="12"/>
        <color theme="1"/>
        <rFont val="Calibri"/>
        <family val="2"/>
        <scheme val="minor"/>
      </rPr>
      <t xml:space="preserve"> (Yellowwood)</t>
    </r>
  </si>
  <si>
    <r>
      <rPr>
        <i/>
        <sz val="11"/>
        <color theme="1"/>
        <rFont val="Calibri"/>
        <scheme val="minor"/>
      </rPr>
      <t xml:space="preserve">Quercus </t>
    </r>
    <r>
      <rPr>
        <sz val="12"/>
        <color theme="1"/>
        <rFont val="Calibri"/>
        <family val="2"/>
        <scheme val="minor"/>
      </rPr>
      <t>spp. (White oak group)</t>
    </r>
  </si>
  <si>
    <r>
      <rPr>
        <i/>
        <sz val="11"/>
        <color theme="1"/>
        <rFont val="Calibri"/>
        <scheme val="minor"/>
      </rPr>
      <t>Catalpa</t>
    </r>
    <r>
      <rPr>
        <sz val="12"/>
        <color theme="1"/>
        <rFont val="Calibri"/>
        <family val="2"/>
        <scheme val="minor"/>
      </rPr>
      <t xml:space="preserve"> spp.</t>
    </r>
  </si>
  <si>
    <t>species in the red oak group (Quercus)</t>
  </si>
  <si>
    <t>hop-hornbeam (Ostrya)</t>
  </si>
  <si>
    <t>species of Jacaranda</t>
  </si>
  <si>
    <t>species in the red pine group (Pinus)</t>
  </si>
  <si>
    <t>species of Terminalia</t>
  </si>
  <si>
    <t>species in the family Sapotaceae</t>
  </si>
  <si>
    <t>black locust (Robinia)</t>
  </si>
  <si>
    <t>hackberry (Celtis)</t>
  </si>
  <si>
    <t>maple (Acer)</t>
  </si>
  <si>
    <t>birch (Betula)</t>
  </si>
  <si>
    <t>species of Ormosia</t>
  </si>
  <si>
    <t>species in the family Proteaceae</t>
  </si>
  <si>
    <t>redwood (Sequoia)</t>
  </si>
  <si>
    <t>mulberry (Morus)</t>
  </si>
  <si>
    <t>cherry (Prunus)</t>
  </si>
  <si>
    <t>species of Dillenia</t>
  </si>
  <si>
    <t>spruce (Picea)</t>
  </si>
  <si>
    <t>species of Dialium</t>
  </si>
  <si>
    <t>ash (Fraxinus)</t>
  </si>
  <si>
    <t>species of Virola/Dialyanthera</t>
  </si>
  <si>
    <t>species in the yellow pine group (Pinus)</t>
  </si>
  <si>
    <t>species of Aspidosperma</t>
  </si>
  <si>
    <t>species of Albizia</t>
  </si>
  <si>
    <t>larch (Larix)</t>
  </si>
  <si>
    <t>balsa (Ochroma)</t>
  </si>
  <si>
    <t>species of Qualea</t>
  </si>
  <si>
    <t>yellow-poplar (Liriodendron)</t>
  </si>
  <si>
    <t>species of Cedrelinga</t>
  </si>
  <si>
    <t>sumac (Rhus)</t>
  </si>
  <si>
    <t>species of Hieronyma</t>
  </si>
  <si>
    <t>Libocedrus/Calocedrus</t>
  </si>
  <si>
    <t>basswood (Tilia)</t>
  </si>
  <si>
    <t>species of Symphonia</t>
  </si>
  <si>
    <t>species of Astronium</t>
  </si>
  <si>
    <t>species in the hard elm group (Ulmus)</t>
  </si>
  <si>
    <t>species in the yellow pine group (Pinus), prob. Southern yellow pine</t>
  </si>
  <si>
    <t>yellowwood (Cladrastis)</t>
  </si>
  <si>
    <t>ailanthus (Ailanthus)</t>
  </si>
  <si>
    <t>Spanish-cedar (Cedrela)</t>
  </si>
  <si>
    <t>Podocarpus</t>
  </si>
  <si>
    <t>species in the soft elm group (Ulmus)</t>
  </si>
  <si>
    <t>alder (Alnus)</t>
  </si>
  <si>
    <t>species of Vochysia</t>
  </si>
  <si>
    <t>species of juniper (Juniperus)</t>
  </si>
  <si>
    <t>Thuja</t>
  </si>
  <si>
    <t>species of Calophyllum</t>
  </si>
  <si>
    <t>species in the white oak group (Quercus)</t>
  </si>
  <si>
    <t>catalpa (Catalpa)</t>
  </si>
  <si>
    <t>actual</t>
  </si>
  <si>
    <t>Notes or comments</t>
  </si>
  <si>
    <t>Hardwood or Softwood (h or s)</t>
  </si>
  <si>
    <t>Hdwd / sftwd</t>
  </si>
  <si>
    <t>Red oak</t>
  </si>
  <si>
    <t>Hardwood</t>
  </si>
  <si>
    <t>h</t>
  </si>
  <si>
    <t>Diffuse/semi-diffuse porous with banded paranchyma, pores in earlywood are small, wood hard to section, light cream color, oil deposits on surfaces</t>
  </si>
  <si>
    <t xml:space="preserve">Diffuse porous, rings not disint, parenchyma paratracheal aliform, </t>
  </si>
  <si>
    <t>Red Pine/Scots pine</t>
  </si>
  <si>
    <t>Shallow dentate tracheids, fenstriform pitting</t>
  </si>
  <si>
    <t>Softwood</t>
  </si>
  <si>
    <t>s</t>
  </si>
  <si>
    <t xml:space="preserve">Diffuse porous, large pores, rings characterized by a single band of parenchyma, hard, dark color </t>
  </si>
  <si>
    <t>Diffuse porous, rings not evident, weblike/banded parencyma cells, rays appear uniseriate, very dark color and hard</t>
  </si>
  <si>
    <t>Black locust/osage oragne</t>
  </si>
  <si>
    <t>Ring porous, pores completel occluded with tyloses, sample very small.</t>
  </si>
  <si>
    <t>Hard maple</t>
  </si>
  <si>
    <t>Birch</t>
  </si>
  <si>
    <t>Rings not evident, pores distint/winged</t>
  </si>
  <si>
    <t>Tan oak</t>
  </si>
  <si>
    <t>Redwood</t>
  </si>
  <si>
    <t>Similar to sycamore</t>
  </si>
  <si>
    <t>Diffuse porous, rings not evident like sycamore, rays distinct to naked eye, darl in color, no distinct odor, hard</t>
  </si>
  <si>
    <t>Spruce</t>
  </si>
  <si>
    <t>Piceiod pitting, singular bordered pits, gradual transition</t>
  </si>
  <si>
    <t>Diffuse porous, distinct wavy bands of parenchyma, red/brown heartwood color</t>
  </si>
  <si>
    <t>Ash</t>
  </si>
  <si>
    <t>Ring porous</t>
  </si>
  <si>
    <t>Diffuse porous, rings not distint, rays barely visible with handlens, dark brown color.</t>
  </si>
  <si>
    <t>Hard pine</t>
  </si>
  <si>
    <t>More consistent with Ponderosa</t>
  </si>
  <si>
    <t>Black cherry</t>
  </si>
  <si>
    <t>Diffuse porous, rings not disint, parenchyma confluent with pores, dense, brown in color, two tone color</t>
  </si>
  <si>
    <t>Balsa</t>
  </si>
  <si>
    <t>Diffuse porous, rings not evident, confluent parenchyma, wavy bands, brown color, rays not disctint with naked eye, 1-2 seriate</t>
  </si>
  <si>
    <t>Difuse porous, 4-6 scalariform bars, orbicular piting</t>
  </si>
  <si>
    <t>Diffuse porous, large pores, uniseriate rays, no distinct odor, light brown, rings evident with handlens, light weight</t>
  </si>
  <si>
    <t>Dentate ray traceids/fenestrifom pitting</t>
  </si>
  <si>
    <t>Catalpa</t>
  </si>
  <si>
    <t>Most consistent with Butternut</t>
  </si>
  <si>
    <t>Semi-diffuse, not hard, dark brown color, no distint odor</t>
  </si>
  <si>
    <t>Pine (hard pine)</t>
  </si>
  <si>
    <t>More consistent with southern yellow</t>
  </si>
  <si>
    <t>Sample has steep slope of grain, difficult to get good section</t>
  </si>
  <si>
    <t>Red cedar</t>
  </si>
  <si>
    <t>Basswood</t>
  </si>
  <si>
    <t>Rings not evident, wavy bands, tyloses, hard, difficult to section, dark brown/red color, similar to osage orange/black locust</t>
  </si>
  <si>
    <t>Diffuse porous, rings not distinct, uniseriate rays, pores with tyloses, dark brown, hard</t>
  </si>
  <si>
    <t xml:space="preserve">Elm </t>
  </si>
  <si>
    <t>Most consistent with Winged elm</t>
  </si>
  <si>
    <t>White pine</t>
  </si>
  <si>
    <t>Most consistent with Ash</t>
  </si>
  <si>
    <t>Ring porous, latewood pores not in distinct lines, no tyloses, green color, no distinct odor</t>
  </si>
  <si>
    <t>Diffuse porous, rings not distict, pores solitary sometimes in groups of 2, rays uniseriate, light brown, hard</t>
  </si>
  <si>
    <t>True hickory</t>
  </si>
  <si>
    <t>Diffuse porous, distinct ring boundaries, distict odor, brown/red color, light weight</t>
  </si>
  <si>
    <t>Atlantic white cedar</t>
  </si>
  <si>
    <t>Slippery Elm</t>
  </si>
  <si>
    <t>Tupelo</t>
  </si>
  <si>
    <t xml:space="preserve"> </t>
  </si>
  <si>
    <t>Diffuse porous, rings not distinct, deposits in pores</t>
  </si>
  <si>
    <t>Incense cedar</t>
  </si>
  <si>
    <t xml:space="preserve">Black walnut </t>
  </si>
  <si>
    <t xml:space="preserve">Appears to be slightly more consistent with butternut. Sample is light wiehgt and easy to section </t>
  </si>
  <si>
    <t>Western red cedar</t>
  </si>
  <si>
    <t>Diffuse porous, rings not evident, banded parenchyma, brown/orange color, difficult to section</t>
  </si>
  <si>
    <t>White oak</t>
  </si>
  <si>
    <t>Buckeye or Populus spp.</t>
  </si>
  <si>
    <t>Hackberry/elm or similar species</t>
  </si>
  <si>
    <t>Similar to hackberry and elm. Almost diffuse porous with wavy bands of small latewood pores in the latewood</t>
  </si>
  <si>
    <t>100% correct</t>
  </si>
  <si>
    <t>reported REDACTED</t>
  </si>
  <si>
    <t>from REDACTED</t>
  </si>
  <si>
    <t>From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</si>
</sst>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E5FAD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C5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FC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F89"/>
        <bgColor indexed="64"/>
      </patternFill>
    </fill>
    <fill>
      <patternFill patternType="solid">
        <fgColor rgb="FFF1E2D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38788"/>
        <bgColor indexed="64"/>
      </patternFill>
    </fill>
    <fill>
      <patternFill patternType="solid">
        <fgColor rgb="FF3DB97B"/>
        <bgColor indexed="64"/>
      </patternFill>
    </fill>
    <fill>
      <patternFill patternType="solid">
        <fgColor rgb="FFFFB547"/>
        <bgColor indexed="64"/>
      </patternFill>
    </fill>
    <fill>
      <patternFill patternType="solid">
        <fgColor rgb="FFE365E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E5FAD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5C5F7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9FC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9F89"/>
        <bgColor rgb="FF000000"/>
      </patternFill>
    </fill>
    <fill>
      <patternFill patternType="solid">
        <fgColor rgb="FFF1E2D3"/>
        <bgColor rgb="FF000000"/>
      </patternFill>
    </fill>
    <fill>
      <patternFill patternType="solid">
        <fgColor rgb="FF6DFF6D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B38788"/>
        <bgColor rgb="FF000000"/>
      </patternFill>
    </fill>
    <fill>
      <patternFill patternType="solid">
        <fgColor rgb="FF3DB97B"/>
        <bgColor rgb="FF000000"/>
      </patternFill>
    </fill>
    <fill>
      <patternFill patternType="solid">
        <fgColor rgb="FFFFB547"/>
        <bgColor rgb="FF000000"/>
      </patternFill>
    </fill>
    <fill>
      <patternFill patternType="solid">
        <fgColor rgb="FFE365E9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696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 applyFill="1"/>
    <xf numFmtId="0" fontId="2" fillId="0" borderId="0" xfId="1" applyFont="1"/>
    <xf numFmtId="0" fontId="1" fillId="0" borderId="0" xfId="1"/>
    <xf numFmtId="0" fontId="1" fillId="0" borderId="0" xfId="1" applyFont="1" applyAlignment="1"/>
    <xf numFmtId="0" fontId="3" fillId="0" borderId="0" xfId="1" applyFont="1"/>
    <xf numFmtId="0" fontId="1" fillId="0" borderId="0" xfId="1" applyFont="1"/>
    <xf numFmtId="0" fontId="1" fillId="0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1" fillId="6" borderId="0" xfId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" fillId="8" borderId="0" xfId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1" fillId="9" borderId="0" xfId="1" applyFill="1" applyAlignment="1">
      <alignment horizontal="center" vertical="center"/>
    </xf>
    <xf numFmtId="0" fontId="1" fillId="10" borderId="0" xfId="1" applyFill="1" applyAlignment="1">
      <alignment horizontal="center" vertical="center"/>
    </xf>
    <xf numFmtId="0" fontId="1" fillId="11" borderId="0" xfId="1" applyFill="1" applyAlignment="1">
      <alignment horizontal="center" vertical="center"/>
    </xf>
    <xf numFmtId="0" fontId="1" fillId="12" borderId="0" xfId="1" applyFill="1" applyAlignment="1">
      <alignment horizontal="center" vertical="center"/>
    </xf>
    <xf numFmtId="0" fontId="1" fillId="13" borderId="0" xfId="1" applyFill="1" applyAlignment="1">
      <alignment horizontal="center" vertical="center"/>
    </xf>
    <xf numFmtId="0" fontId="1" fillId="14" borderId="0" xfId="1" applyFill="1" applyAlignment="1">
      <alignment horizontal="center" vertical="center"/>
    </xf>
    <xf numFmtId="0" fontId="1" fillId="15" borderId="0" xfId="1" applyFill="1" applyAlignment="1">
      <alignment horizontal="center" vertical="center"/>
    </xf>
    <xf numFmtId="0" fontId="1" fillId="16" borderId="0" xfId="1" applyFill="1" applyAlignment="1">
      <alignment horizontal="center" vertical="center"/>
    </xf>
    <xf numFmtId="0" fontId="4" fillId="16" borderId="0" xfId="1" applyFont="1" applyFill="1" applyAlignment="1">
      <alignment horizontal="center" vertical="center"/>
    </xf>
    <xf numFmtId="0" fontId="1" fillId="17" borderId="0" xfId="1" applyFill="1" applyAlignment="1">
      <alignment horizontal="center" vertical="center"/>
    </xf>
    <xf numFmtId="0" fontId="1" fillId="18" borderId="0" xfId="1" applyFill="1" applyAlignment="1">
      <alignment horizontal="center" vertical="center"/>
    </xf>
    <xf numFmtId="0" fontId="1" fillId="19" borderId="0" xfId="1" applyFill="1" applyAlignment="1">
      <alignment horizontal="center" vertical="center"/>
    </xf>
    <xf numFmtId="0" fontId="1" fillId="20" borderId="0" xfId="1" applyFill="1" applyAlignment="1">
      <alignment horizontal="center" vertical="center"/>
    </xf>
    <xf numFmtId="0" fontId="1" fillId="21" borderId="0" xfId="1" applyFill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22" borderId="0" xfId="1" applyFill="1" applyAlignment="1">
      <alignment horizontal="center" vertical="center"/>
    </xf>
    <xf numFmtId="0" fontId="1" fillId="23" borderId="0" xfId="1" applyFill="1" applyAlignment="1">
      <alignment horizontal="center" vertical="center"/>
    </xf>
    <xf numFmtId="0" fontId="1" fillId="24" borderId="0" xfId="1" applyFill="1" applyAlignment="1">
      <alignment horizontal="center" vertical="center"/>
    </xf>
    <xf numFmtId="0" fontId="1" fillId="25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/>
    </xf>
    <xf numFmtId="0" fontId="5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8" fillId="0" borderId="0" xfId="1" applyFont="1" applyFill="1"/>
    <xf numFmtId="0" fontId="1" fillId="0" borderId="0" xfId="1" applyFont="1" applyFill="1"/>
    <xf numFmtId="0" fontId="7" fillId="26" borderId="0" xfId="1" applyFont="1" applyFill="1" applyAlignment="1">
      <alignment horizontal="center" vertical="center"/>
    </xf>
    <xf numFmtId="0" fontId="7" fillId="27" borderId="0" xfId="1" applyFont="1" applyFill="1" applyAlignment="1">
      <alignment horizontal="center" vertical="center"/>
    </xf>
    <xf numFmtId="0" fontId="9" fillId="28" borderId="0" xfId="1" applyFont="1" applyFill="1" applyAlignment="1">
      <alignment horizontal="center" vertical="center"/>
    </xf>
    <xf numFmtId="0" fontId="7" fillId="29" borderId="0" xfId="1" applyFont="1" applyFill="1" applyAlignment="1">
      <alignment horizontal="center" vertical="center"/>
    </xf>
    <xf numFmtId="0" fontId="7" fillId="30" borderId="0" xfId="1" applyFont="1" applyFill="1" applyAlignment="1">
      <alignment horizontal="center" vertical="center"/>
    </xf>
    <xf numFmtId="0" fontId="7" fillId="31" borderId="0" xfId="1" applyFont="1" applyFill="1" applyAlignment="1">
      <alignment horizontal="center" vertical="center"/>
    </xf>
    <xf numFmtId="0" fontId="7" fillId="32" borderId="0" xfId="1" applyFont="1" applyFill="1" applyAlignment="1">
      <alignment horizontal="center" vertical="center"/>
    </xf>
    <xf numFmtId="0" fontId="9" fillId="32" borderId="0" xfId="1" applyFont="1" applyFill="1" applyAlignment="1">
      <alignment horizontal="center" vertical="center"/>
    </xf>
    <xf numFmtId="0" fontId="7" fillId="33" borderId="0" xfId="1" applyFont="1" applyFill="1" applyAlignment="1">
      <alignment horizontal="center" vertical="center"/>
    </xf>
    <xf numFmtId="0" fontId="7" fillId="34" borderId="0" xfId="1" applyFont="1" applyFill="1" applyAlignment="1">
      <alignment horizontal="center" vertical="center"/>
    </xf>
    <xf numFmtId="0" fontId="7" fillId="35" borderId="0" xfId="1" applyFont="1" applyFill="1" applyAlignment="1">
      <alignment horizontal="center" vertical="center"/>
    </xf>
    <xf numFmtId="0" fontId="7" fillId="36" borderId="0" xfId="1" applyFont="1" applyFill="1" applyAlignment="1">
      <alignment horizontal="center" vertical="center"/>
    </xf>
    <xf numFmtId="0" fontId="7" fillId="37" borderId="0" xfId="1" applyFont="1" applyFill="1" applyAlignment="1">
      <alignment horizontal="center" vertical="center"/>
    </xf>
    <xf numFmtId="0" fontId="7" fillId="38" borderId="0" xfId="1" applyFont="1" applyFill="1" applyAlignment="1">
      <alignment horizontal="center" vertical="center"/>
    </xf>
    <xf numFmtId="0" fontId="7" fillId="39" borderId="0" xfId="1" applyFont="1" applyFill="1" applyAlignment="1">
      <alignment horizontal="center" vertical="center"/>
    </xf>
    <xf numFmtId="0" fontId="7" fillId="40" borderId="0" xfId="1" applyFont="1" applyFill="1" applyAlignment="1">
      <alignment horizontal="center" vertical="center"/>
    </xf>
    <xf numFmtId="0" fontId="9" fillId="40" borderId="0" xfId="1" applyFont="1" applyFill="1" applyAlignment="1">
      <alignment horizontal="center" vertical="center"/>
    </xf>
    <xf numFmtId="0" fontId="7" fillId="41" borderId="0" xfId="1" applyFont="1" applyFill="1" applyAlignment="1">
      <alignment horizontal="center" vertical="center"/>
    </xf>
    <xf numFmtId="0" fontId="7" fillId="42" borderId="0" xfId="1" applyFont="1" applyFill="1" applyAlignment="1">
      <alignment horizontal="center" vertical="center"/>
    </xf>
    <xf numFmtId="0" fontId="7" fillId="43" borderId="0" xfId="1" applyFont="1" applyFill="1" applyAlignment="1">
      <alignment horizontal="center" vertical="center"/>
    </xf>
    <xf numFmtId="0" fontId="7" fillId="44" borderId="0" xfId="1" applyFont="1" applyFill="1" applyAlignment="1">
      <alignment horizontal="center" vertical="center"/>
    </xf>
    <xf numFmtId="0" fontId="7" fillId="45" borderId="0" xfId="1" applyFont="1" applyFill="1" applyAlignment="1">
      <alignment horizontal="center" vertical="center"/>
    </xf>
    <xf numFmtId="0" fontId="7" fillId="28" borderId="0" xfId="1" applyFont="1" applyFill="1" applyAlignment="1">
      <alignment horizontal="center" vertical="center"/>
    </xf>
    <xf numFmtId="0" fontId="7" fillId="46" borderId="0" xfId="1" applyFont="1" applyFill="1" applyAlignment="1">
      <alignment horizontal="center" vertical="center"/>
    </xf>
    <xf numFmtId="0" fontId="7" fillId="47" borderId="0" xfId="1" applyFont="1" applyFill="1" applyAlignment="1">
      <alignment horizontal="center" vertical="center"/>
    </xf>
    <xf numFmtId="0" fontId="7" fillId="48" borderId="0" xfId="1" applyFont="1" applyFill="1" applyAlignment="1">
      <alignment horizontal="center" vertical="center"/>
    </xf>
    <xf numFmtId="0" fontId="7" fillId="49" borderId="0" xfId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2" fillId="44" borderId="0" xfId="0" applyFont="1" applyFill="1" applyAlignment="1">
      <alignment horizontal="center" vertical="center"/>
    </xf>
    <xf numFmtId="0" fontId="2" fillId="45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2" fillId="46" borderId="0" xfId="0" applyFont="1" applyFill="1" applyAlignment="1">
      <alignment horizontal="center" vertical="center"/>
    </xf>
    <xf numFmtId="0" fontId="2" fillId="47" borderId="0" xfId="0" applyFont="1" applyFill="1" applyAlignment="1">
      <alignment horizontal="center" vertical="center"/>
    </xf>
    <xf numFmtId="0" fontId="2" fillId="48" borderId="0" xfId="0" applyFont="1" applyFill="1" applyAlignment="1">
      <alignment horizontal="center" vertical="center"/>
    </xf>
    <xf numFmtId="0" fontId="2" fillId="49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iller text file_1" connectionId="2" xr16:uid="{00000000-0016-0000-0300-000001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iller text file_2" connectionId="1" xr16:uid="{00000000-0016-0000-03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tabSelected="1" topLeftCell="B11" workbookViewId="0">
      <selection activeCell="D6" sqref="D6"/>
    </sheetView>
  </sheetViews>
  <sheetFormatPr baseColWidth="10" defaultRowHeight="13" x14ac:dyDescent="0.15"/>
  <cols>
    <col min="1" max="16384" width="10.83203125" style="4"/>
  </cols>
  <sheetData>
    <row r="1" spans="1:19" ht="15" x14ac:dyDescent="0.2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3"/>
      <c r="M1" s="3" t="s">
        <v>1</v>
      </c>
      <c r="N1" s="3"/>
      <c r="O1" s="3"/>
      <c r="P1" s="3" t="s">
        <v>2</v>
      </c>
      <c r="Q1" s="3"/>
      <c r="R1" s="3"/>
      <c r="S1" s="3"/>
    </row>
    <row r="2" spans="1:19" ht="15" x14ac:dyDescent="0.2">
      <c r="A2" s="1" t="s">
        <v>3</v>
      </c>
      <c r="B2" s="1"/>
      <c r="C2" s="1"/>
      <c r="D2" s="1"/>
      <c r="E2" s="1"/>
      <c r="F2" s="5" t="s">
        <v>4</v>
      </c>
      <c r="G2" s="2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6</v>
      </c>
      <c r="Q2" s="6" t="s">
        <v>7</v>
      </c>
      <c r="R2" s="6" t="s">
        <v>8</v>
      </c>
      <c r="S2" s="6" t="s">
        <v>9</v>
      </c>
    </row>
    <row r="3" spans="1:19" x14ac:dyDescent="0.15">
      <c r="A3" s="1" t="str">
        <f>IF(B3=B3,"Yes")</f>
        <v>Yes</v>
      </c>
      <c r="B3" s="7">
        <v>6</v>
      </c>
      <c r="C3" s="8">
        <v>6</v>
      </c>
      <c r="D3" s="8">
        <v>46189</v>
      </c>
      <c r="E3" s="8" t="s">
        <v>10</v>
      </c>
      <c r="F3" s="1" t="s">
        <v>11</v>
      </c>
      <c r="G3" s="1" t="s">
        <v>12</v>
      </c>
      <c r="H3" s="6" t="s">
        <v>12</v>
      </c>
      <c r="I3" s="6"/>
      <c r="J3" s="6" t="s">
        <v>12</v>
      </c>
      <c r="K3" s="6"/>
      <c r="L3" s="3">
        <f t="shared" ref="L3:L57" si="0">IF(H3="y",IF(G3="y",1,0),0)</f>
        <v>1</v>
      </c>
      <c r="M3" s="3">
        <f t="shared" ref="M3:M57" si="1">IF(I3="y",IF(G3="y",1,0),0)</f>
        <v>0</v>
      </c>
      <c r="N3" s="3">
        <f t="shared" ref="N3:N57" si="2">IF(J3="y",IF(G3="y",1,0),0)</f>
        <v>1</v>
      </c>
      <c r="O3" s="3">
        <f t="shared" ref="O3:O57" si="3">IF(K3="y",IF(G3="y",1,0),0)</f>
        <v>0</v>
      </c>
      <c r="P3" s="3">
        <f>COUNTIFS(G3:G57,"?",H3:H57,"y")</f>
        <v>8</v>
      </c>
      <c r="Q3" s="3">
        <f>COUNTIFS(G3:G57,"?",I3:I57,"y")</f>
        <v>2</v>
      </c>
      <c r="R3" s="3">
        <f>COUNTIFS(G3:G57,"?",J3:J57,"y")</f>
        <v>8</v>
      </c>
      <c r="S3" s="3">
        <f>COUNTIFS(G3:G57,"?",K3:K57,"y")</f>
        <v>2</v>
      </c>
    </row>
    <row r="4" spans="1:19" x14ac:dyDescent="0.15">
      <c r="A4" s="1" t="str">
        <f t="shared" ref="A4:A57" si="4">IF(B4=B4,"Yes")</f>
        <v>Yes</v>
      </c>
      <c r="B4" s="7">
        <v>17</v>
      </c>
      <c r="C4" s="9">
        <v>17</v>
      </c>
      <c r="D4" s="9">
        <v>25484</v>
      </c>
      <c r="E4" s="9" t="s">
        <v>13</v>
      </c>
      <c r="F4" s="1"/>
      <c r="G4" s="1"/>
      <c r="H4" s="6" t="s">
        <v>12</v>
      </c>
      <c r="I4" s="6"/>
      <c r="J4" s="6" t="s">
        <v>12</v>
      </c>
      <c r="K4" s="6"/>
      <c r="L4" s="3">
        <f t="shared" si="0"/>
        <v>0</v>
      </c>
      <c r="M4" s="3">
        <f t="shared" si="1"/>
        <v>0</v>
      </c>
      <c r="N4" s="3">
        <f t="shared" si="2"/>
        <v>0</v>
      </c>
      <c r="O4" s="3">
        <f t="shared" si="3"/>
        <v>0</v>
      </c>
      <c r="P4" s="3"/>
      <c r="Q4" s="3"/>
      <c r="R4" s="3"/>
      <c r="S4" s="3"/>
    </row>
    <row r="5" spans="1:19" ht="15" x14ac:dyDescent="0.15">
      <c r="A5" s="1" t="str">
        <f t="shared" si="4"/>
        <v>Yes</v>
      </c>
      <c r="B5" s="10">
        <v>37</v>
      </c>
      <c r="C5" s="11">
        <v>37</v>
      </c>
      <c r="D5" s="11">
        <v>22308</v>
      </c>
      <c r="E5" s="11" t="s">
        <v>14</v>
      </c>
      <c r="F5" s="1"/>
      <c r="G5" s="1"/>
      <c r="H5" s="6"/>
      <c r="I5" s="6" t="s">
        <v>12</v>
      </c>
      <c r="J5" s="6"/>
      <c r="K5" s="6" t="s">
        <v>12</v>
      </c>
      <c r="L5" s="3">
        <f t="shared" si="0"/>
        <v>0</v>
      </c>
      <c r="M5" s="3">
        <f t="shared" si="1"/>
        <v>0</v>
      </c>
      <c r="N5" s="3">
        <f t="shared" si="2"/>
        <v>0</v>
      </c>
      <c r="O5" s="3">
        <f t="shared" si="3"/>
        <v>0</v>
      </c>
      <c r="P5" s="3"/>
      <c r="Q5" s="3"/>
      <c r="R5" s="3"/>
      <c r="S5" s="3"/>
    </row>
    <row r="6" spans="1:19" x14ac:dyDescent="0.15">
      <c r="A6" s="1" t="str">
        <f t="shared" si="4"/>
        <v>Yes</v>
      </c>
      <c r="B6" s="7">
        <v>53</v>
      </c>
      <c r="C6" s="12">
        <v>53</v>
      </c>
      <c r="D6" s="12">
        <v>40876</v>
      </c>
      <c r="E6" s="12" t="s">
        <v>15</v>
      </c>
      <c r="F6" s="1"/>
      <c r="G6" s="1"/>
      <c r="H6" s="6"/>
      <c r="I6" s="6" t="s">
        <v>12</v>
      </c>
      <c r="J6" s="6" t="s">
        <v>12</v>
      </c>
      <c r="K6" s="6"/>
      <c r="L6" s="3">
        <f t="shared" si="0"/>
        <v>0</v>
      </c>
      <c r="M6" s="3">
        <f t="shared" si="1"/>
        <v>0</v>
      </c>
      <c r="N6" s="3">
        <f t="shared" si="2"/>
        <v>0</v>
      </c>
      <c r="O6" s="3">
        <f t="shared" si="3"/>
        <v>0</v>
      </c>
      <c r="P6" s="3"/>
      <c r="Q6" s="3"/>
      <c r="R6" s="3"/>
      <c r="S6" s="3"/>
    </row>
    <row r="7" spans="1:19" x14ac:dyDescent="0.15">
      <c r="A7" s="1" t="str">
        <f t="shared" si="4"/>
        <v>Yes</v>
      </c>
      <c r="B7" s="7">
        <v>68</v>
      </c>
      <c r="C7" s="13">
        <v>68</v>
      </c>
      <c r="D7" s="13">
        <v>22303</v>
      </c>
      <c r="E7" s="13" t="s">
        <v>16</v>
      </c>
      <c r="F7" s="1"/>
      <c r="G7" s="1"/>
      <c r="H7" s="6"/>
      <c r="I7" s="6" t="s">
        <v>12</v>
      </c>
      <c r="J7" s="6"/>
      <c r="K7" s="6" t="s">
        <v>12</v>
      </c>
      <c r="L7" s="3">
        <f t="shared" si="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P7" s="3"/>
      <c r="Q7" s="3"/>
      <c r="R7" s="3"/>
      <c r="S7" s="3"/>
    </row>
    <row r="8" spans="1:19" x14ac:dyDescent="0.15">
      <c r="A8" s="1" t="str">
        <f t="shared" si="4"/>
        <v>Yes</v>
      </c>
      <c r="B8" s="7">
        <v>87</v>
      </c>
      <c r="C8" s="14">
        <v>87</v>
      </c>
      <c r="D8" s="14">
        <v>34509</v>
      </c>
      <c r="E8" s="14" t="s">
        <v>17</v>
      </c>
      <c r="F8" s="1"/>
      <c r="G8" s="1"/>
      <c r="H8" s="6"/>
      <c r="I8" s="6" t="s">
        <v>12</v>
      </c>
      <c r="J8" s="6"/>
      <c r="K8" s="6" t="s">
        <v>12</v>
      </c>
      <c r="L8" s="3">
        <f t="shared" si="0"/>
        <v>0</v>
      </c>
      <c r="M8" s="3">
        <f t="shared" si="1"/>
        <v>0</v>
      </c>
      <c r="N8" s="3">
        <f t="shared" si="2"/>
        <v>0</v>
      </c>
      <c r="O8" s="3">
        <f t="shared" si="3"/>
        <v>0</v>
      </c>
      <c r="P8" s="3"/>
      <c r="Q8" s="3"/>
      <c r="R8" s="3"/>
      <c r="S8" s="3"/>
    </row>
    <row r="9" spans="1:19" ht="15" x14ac:dyDescent="0.15">
      <c r="A9" s="1" t="str">
        <f t="shared" si="4"/>
        <v>Yes</v>
      </c>
      <c r="B9" s="7">
        <v>104</v>
      </c>
      <c r="C9" s="15">
        <v>104</v>
      </c>
      <c r="D9" s="15">
        <v>31059</v>
      </c>
      <c r="E9" s="16" t="s">
        <v>18</v>
      </c>
      <c r="F9" s="1"/>
      <c r="G9" s="1"/>
      <c r="H9" s="6" t="s">
        <v>12</v>
      </c>
      <c r="I9" s="6"/>
      <c r="J9" s="6" t="s">
        <v>12</v>
      </c>
      <c r="K9" s="6"/>
      <c r="L9" s="3">
        <f t="shared" si="0"/>
        <v>0</v>
      </c>
      <c r="M9" s="3">
        <f t="shared" si="1"/>
        <v>0</v>
      </c>
      <c r="N9" s="3">
        <f t="shared" si="2"/>
        <v>0</v>
      </c>
      <c r="O9" s="3">
        <f t="shared" si="3"/>
        <v>0</v>
      </c>
      <c r="P9" s="3"/>
      <c r="Q9" s="3"/>
      <c r="R9" s="3"/>
      <c r="S9" s="3"/>
    </row>
    <row r="10" spans="1:19" x14ac:dyDescent="0.15">
      <c r="A10" s="1" t="str">
        <f t="shared" si="4"/>
        <v>Yes</v>
      </c>
      <c r="B10" s="7">
        <v>119</v>
      </c>
      <c r="C10" s="17">
        <v>119</v>
      </c>
      <c r="D10" s="17">
        <v>23548</v>
      </c>
      <c r="E10" s="17" t="s">
        <v>19</v>
      </c>
      <c r="F10" s="1" t="s">
        <v>20</v>
      </c>
      <c r="G10" s="1" t="s">
        <v>21</v>
      </c>
      <c r="H10" s="6" t="s">
        <v>12</v>
      </c>
      <c r="I10" s="6"/>
      <c r="J10" s="6" t="s">
        <v>12</v>
      </c>
      <c r="K10" s="6"/>
      <c r="L10" s="3">
        <f t="shared" si="0"/>
        <v>0</v>
      </c>
      <c r="M10" s="3">
        <f t="shared" si="1"/>
        <v>0</v>
      </c>
      <c r="N10" s="3">
        <f t="shared" si="2"/>
        <v>0</v>
      </c>
      <c r="O10" s="3">
        <f t="shared" si="3"/>
        <v>0</v>
      </c>
      <c r="P10" s="3"/>
      <c r="Q10" s="3"/>
      <c r="R10" s="3"/>
      <c r="S10" s="3"/>
    </row>
    <row r="11" spans="1:19" x14ac:dyDescent="0.15">
      <c r="A11" s="1" t="str">
        <f t="shared" si="4"/>
        <v>Yes</v>
      </c>
      <c r="B11" s="7">
        <v>141</v>
      </c>
      <c r="C11" s="18">
        <v>141</v>
      </c>
      <c r="D11" s="18">
        <v>2854</v>
      </c>
      <c r="E11" s="18" t="s">
        <v>22</v>
      </c>
      <c r="F11" s="1" t="s">
        <v>23</v>
      </c>
      <c r="G11" s="1" t="s">
        <v>24</v>
      </c>
      <c r="H11" s="6" t="s">
        <v>12</v>
      </c>
      <c r="I11" s="6"/>
      <c r="J11" s="6" t="s">
        <v>12</v>
      </c>
      <c r="K11" s="6"/>
      <c r="L11" s="3">
        <f t="shared" si="0"/>
        <v>0</v>
      </c>
      <c r="M11" s="3">
        <f t="shared" si="1"/>
        <v>0</v>
      </c>
      <c r="N11" s="3">
        <f t="shared" si="2"/>
        <v>0</v>
      </c>
      <c r="O11" s="3">
        <f t="shared" si="3"/>
        <v>0</v>
      </c>
      <c r="P11" s="3"/>
      <c r="Q11" s="3"/>
      <c r="R11" s="3"/>
      <c r="S11" s="3"/>
    </row>
    <row r="12" spans="1:19" x14ac:dyDescent="0.15">
      <c r="A12" s="1" t="str">
        <f t="shared" si="4"/>
        <v>Yes</v>
      </c>
      <c r="B12" s="7">
        <v>155</v>
      </c>
      <c r="C12" s="19">
        <v>155</v>
      </c>
      <c r="D12" s="19">
        <v>40886</v>
      </c>
      <c r="E12" s="19" t="s">
        <v>25</v>
      </c>
      <c r="F12" s="1"/>
      <c r="G12" s="1"/>
      <c r="H12" s="6" t="s">
        <v>12</v>
      </c>
      <c r="I12" s="6"/>
      <c r="J12" s="6" t="s">
        <v>12</v>
      </c>
      <c r="K12" s="6"/>
      <c r="L12" s="3">
        <f t="shared" si="0"/>
        <v>0</v>
      </c>
      <c r="M12" s="3">
        <f t="shared" si="1"/>
        <v>0</v>
      </c>
      <c r="N12" s="3">
        <f t="shared" si="2"/>
        <v>0</v>
      </c>
      <c r="O12" s="3">
        <f t="shared" si="3"/>
        <v>0</v>
      </c>
      <c r="P12" s="3"/>
      <c r="Q12" s="3"/>
      <c r="R12" s="3"/>
      <c r="S12" s="3"/>
    </row>
    <row r="13" spans="1:19" x14ac:dyDescent="0.15">
      <c r="A13" s="1" t="str">
        <f t="shared" si="4"/>
        <v>Yes</v>
      </c>
      <c r="B13" s="7">
        <v>178</v>
      </c>
      <c r="C13" s="20">
        <v>178</v>
      </c>
      <c r="D13" s="20">
        <v>37919</v>
      </c>
      <c r="E13" s="20" t="s">
        <v>26</v>
      </c>
      <c r="F13" s="1"/>
      <c r="G13" s="1"/>
      <c r="H13" s="6"/>
      <c r="I13" s="6" t="s">
        <v>12</v>
      </c>
      <c r="J13" s="6"/>
      <c r="K13" s="6" t="s">
        <v>12</v>
      </c>
      <c r="L13" s="3">
        <f t="shared" si="0"/>
        <v>0</v>
      </c>
      <c r="M13" s="3">
        <f t="shared" si="1"/>
        <v>0</v>
      </c>
      <c r="N13" s="3">
        <f t="shared" si="2"/>
        <v>0</v>
      </c>
      <c r="O13" s="3">
        <f t="shared" si="3"/>
        <v>0</v>
      </c>
      <c r="P13" s="3"/>
      <c r="Q13" s="3"/>
      <c r="R13" s="3"/>
      <c r="S13" s="3"/>
    </row>
    <row r="14" spans="1:19" x14ac:dyDescent="0.15">
      <c r="A14" s="1" t="str">
        <f t="shared" si="4"/>
        <v>Yes</v>
      </c>
      <c r="B14" s="7">
        <v>187</v>
      </c>
      <c r="C14" s="14">
        <v>187</v>
      </c>
      <c r="D14" s="14">
        <v>17663</v>
      </c>
      <c r="E14" s="14" t="s">
        <v>27</v>
      </c>
      <c r="F14" s="1"/>
      <c r="G14" s="1"/>
      <c r="H14" s="6"/>
      <c r="I14" s="6" t="s">
        <v>12</v>
      </c>
      <c r="J14" s="6"/>
      <c r="K14" s="6" t="s">
        <v>12</v>
      </c>
      <c r="L14" s="3">
        <f t="shared" si="0"/>
        <v>0</v>
      </c>
      <c r="M14" s="3">
        <f t="shared" si="1"/>
        <v>0</v>
      </c>
      <c r="N14" s="3">
        <f t="shared" si="2"/>
        <v>0</v>
      </c>
      <c r="O14" s="3">
        <f t="shared" si="3"/>
        <v>0</v>
      </c>
      <c r="P14" s="3"/>
      <c r="Q14" s="3"/>
      <c r="R14" s="3"/>
      <c r="S14" s="3"/>
    </row>
    <row r="15" spans="1:19" x14ac:dyDescent="0.15">
      <c r="A15" s="1" t="str">
        <f t="shared" si="4"/>
        <v>Yes</v>
      </c>
      <c r="B15" s="7">
        <v>202</v>
      </c>
      <c r="C15" s="21">
        <v>202</v>
      </c>
      <c r="D15" s="21">
        <v>42740</v>
      </c>
      <c r="E15" s="21" t="s">
        <v>28</v>
      </c>
      <c r="F15" s="1"/>
      <c r="G15" s="1"/>
      <c r="H15" s="6"/>
      <c r="I15" s="6" t="s">
        <v>12</v>
      </c>
      <c r="J15" s="6" t="s">
        <v>12</v>
      </c>
      <c r="K15" s="6"/>
      <c r="L15" s="3">
        <f t="shared" si="0"/>
        <v>0</v>
      </c>
      <c r="M15" s="3">
        <f t="shared" si="1"/>
        <v>0</v>
      </c>
      <c r="N15" s="3">
        <f t="shared" si="2"/>
        <v>0</v>
      </c>
      <c r="O15" s="3">
        <f t="shared" si="3"/>
        <v>0</v>
      </c>
      <c r="P15" s="3"/>
      <c r="Q15" s="3"/>
      <c r="R15" s="3"/>
      <c r="S15" s="3"/>
    </row>
    <row r="16" spans="1:19" x14ac:dyDescent="0.15">
      <c r="A16" s="1" t="str">
        <f t="shared" si="4"/>
        <v>Yes</v>
      </c>
      <c r="B16" s="7">
        <v>214</v>
      </c>
      <c r="C16" s="22">
        <v>214</v>
      </c>
      <c r="D16" s="22">
        <v>46188</v>
      </c>
      <c r="E16" s="22" t="s">
        <v>29</v>
      </c>
      <c r="F16" s="1"/>
      <c r="G16" s="1"/>
      <c r="H16" s="6" t="s">
        <v>12</v>
      </c>
      <c r="I16" s="6"/>
      <c r="J16" s="6" t="s">
        <v>12</v>
      </c>
      <c r="K16" s="6"/>
      <c r="L16" s="3">
        <f t="shared" si="0"/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P16" s="3"/>
      <c r="Q16" s="3"/>
      <c r="R16" s="3"/>
      <c r="S16" s="3"/>
    </row>
    <row r="17" spans="1:19" x14ac:dyDescent="0.15">
      <c r="A17" s="1" t="str">
        <f t="shared" si="4"/>
        <v>Yes</v>
      </c>
      <c r="B17" s="7">
        <v>234</v>
      </c>
      <c r="C17" s="23">
        <v>234</v>
      </c>
      <c r="D17" s="23">
        <v>46252</v>
      </c>
      <c r="E17" s="23" t="s">
        <v>30</v>
      </c>
      <c r="F17" s="1"/>
      <c r="G17" s="1"/>
      <c r="H17" s="6"/>
      <c r="I17" s="6" t="s">
        <v>12</v>
      </c>
      <c r="J17" s="6" t="s">
        <v>12</v>
      </c>
      <c r="K17" s="6"/>
      <c r="L17" s="3">
        <f t="shared" si="0"/>
        <v>0</v>
      </c>
      <c r="M17" s="3">
        <f t="shared" si="1"/>
        <v>0</v>
      </c>
      <c r="N17" s="3">
        <f t="shared" si="2"/>
        <v>0</v>
      </c>
      <c r="O17" s="3">
        <f t="shared" si="3"/>
        <v>0</v>
      </c>
      <c r="P17" s="3"/>
      <c r="Q17" s="3"/>
      <c r="R17" s="3"/>
      <c r="S17" s="3"/>
    </row>
    <row r="18" spans="1:19" ht="15" x14ac:dyDescent="0.15">
      <c r="A18" s="1" t="str">
        <f t="shared" si="4"/>
        <v>Yes</v>
      </c>
      <c r="B18" s="7">
        <v>247</v>
      </c>
      <c r="C18" s="24">
        <v>247</v>
      </c>
      <c r="D18" s="24">
        <v>24477</v>
      </c>
      <c r="E18" s="25" t="s">
        <v>31</v>
      </c>
      <c r="F18" s="1"/>
      <c r="G18" s="1"/>
      <c r="H18" s="6"/>
      <c r="I18" s="6" t="s">
        <v>12</v>
      </c>
      <c r="J18" s="6"/>
      <c r="K18" s="6" t="s">
        <v>12</v>
      </c>
      <c r="L18" s="3">
        <f t="shared" si="0"/>
        <v>0</v>
      </c>
      <c r="M18" s="3">
        <f t="shared" si="1"/>
        <v>0</v>
      </c>
      <c r="N18" s="3">
        <f t="shared" si="2"/>
        <v>0</v>
      </c>
      <c r="O18" s="3">
        <f t="shared" si="3"/>
        <v>0</v>
      </c>
      <c r="P18" s="3"/>
      <c r="Q18" s="3"/>
      <c r="R18" s="3"/>
      <c r="S18" s="3"/>
    </row>
    <row r="19" spans="1:19" x14ac:dyDescent="0.15">
      <c r="A19" s="1" t="str">
        <f t="shared" si="4"/>
        <v>Yes</v>
      </c>
      <c r="B19" s="7">
        <v>266</v>
      </c>
      <c r="C19" s="26">
        <v>266</v>
      </c>
      <c r="D19" s="26">
        <v>48082</v>
      </c>
      <c r="E19" s="26" t="s">
        <v>32</v>
      </c>
      <c r="F19" s="1"/>
      <c r="G19" s="1"/>
      <c r="H19" s="6" t="s">
        <v>12</v>
      </c>
      <c r="I19" s="6"/>
      <c r="J19" s="6" t="s">
        <v>12</v>
      </c>
      <c r="K19" s="6"/>
      <c r="L19" s="3">
        <f t="shared" si="0"/>
        <v>0</v>
      </c>
      <c r="M19" s="3">
        <f t="shared" si="1"/>
        <v>0</v>
      </c>
      <c r="N19" s="3">
        <f t="shared" si="2"/>
        <v>0</v>
      </c>
      <c r="O19" s="3">
        <f t="shared" si="3"/>
        <v>0</v>
      </c>
      <c r="P19" s="3"/>
      <c r="Q19" s="3"/>
      <c r="R19" s="3"/>
      <c r="S19" s="3"/>
    </row>
    <row r="20" spans="1:19" x14ac:dyDescent="0.15">
      <c r="A20" s="1" t="str">
        <f t="shared" si="4"/>
        <v>Yes</v>
      </c>
      <c r="B20" s="7">
        <v>271</v>
      </c>
      <c r="C20" s="27">
        <v>271</v>
      </c>
      <c r="D20" s="27">
        <v>37895</v>
      </c>
      <c r="E20" s="27" t="s">
        <v>33</v>
      </c>
      <c r="F20" s="1"/>
      <c r="G20" s="1"/>
      <c r="H20" s="6"/>
      <c r="I20" s="6" t="s">
        <v>12</v>
      </c>
      <c r="J20" s="6"/>
      <c r="K20" s="6" t="s">
        <v>12</v>
      </c>
      <c r="L20" s="3">
        <f t="shared" si="0"/>
        <v>0</v>
      </c>
      <c r="M20" s="3">
        <f t="shared" si="1"/>
        <v>0</v>
      </c>
      <c r="N20" s="3">
        <f t="shared" si="2"/>
        <v>0</v>
      </c>
      <c r="O20" s="3">
        <f t="shared" si="3"/>
        <v>0</v>
      </c>
      <c r="P20" s="3"/>
      <c r="Q20" s="3"/>
      <c r="R20" s="3"/>
      <c r="S20" s="3"/>
    </row>
    <row r="21" spans="1:19" x14ac:dyDescent="0.15">
      <c r="A21" s="1" t="str">
        <f t="shared" si="4"/>
        <v>Yes</v>
      </c>
      <c r="B21" s="7">
        <v>295</v>
      </c>
      <c r="C21" s="28">
        <v>295</v>
      </c>
      <c r="D21" s="28">
        <v>40894</v>
      </c>
      <c r="E21" s="28" t="s">
        <v>34</v>
      </c>
      <c r="F21" s="1"/>
      <c r="G21" s="1"/>
      <c r="H21" s="6" t="s">
        <v>12</v>
      </c>
      <c r="I21" s="6"/>
      <c r="J21" s="6" t="s">
        <v>12</v>
      </c>
      <c r="K21" s="6"/>
      <c r="L21" s="3">
        <f t="shared" si="0"/>
        <v>0</v>
      </c>
      <c r="M21" s="3">
        <f t="shared" si="1"/>
        <v>0</v>
      </c>
      <c r="N21" s="3">
        <f t="shared" si="2"/>
        <v>0</v>
      </c>
      <c r="O21" s="3">
        <f t="shared" si="3"/>
        <v>0</v>
      </c>
      <c r="P21" s="3"/>
      <c r="Q21" s="3"/>
      <c r="R21" s="3"/>
      <c r="S21" s="3"/>
    </row>
    <row r="22" spans="1:19" x14ac:dyDescent="0.15">
      <c r="A22" s="1" t="str">
        <f t="shared" si="4"/>
        <v>Yes</v>
      </c>
      <c r="B22" s="7">
        <v>302</v>
      </c>
      <c r="C22" s="29">
        <v>302</v>
      </c>
      <c r="D22" s="29">
        <v>37900</v>
      </c>
      <c r="E22" s="29" t="s">
        <v>35</v>
      </c>
      <c r="F22" s="1"/>
      <c r="G22" s="1"/>
      <c r="H22" s="6"/>
      <c r="I22" s="6" t="s">
        <v>12</v>
      </c>
      <c r="J22" s="6"/>
      <c r="K22" s="6" t="s">
        <v>12</v>
      </c>
      <c r="L22" s="3">
        <f t="shared" si="0"/>
        <v>0</v>
      </c>
      <c r="M22" s="3">
        <f t="shared" si="1"/>
        <v>0</v>
      </c>
      <c r="N22" s="3">
        <f t="shared" si="2"/>
        <v>0</v>
      </c>
      <c r="O22" s="3">
        <f t="shared" si="3"/>
        <v>0</v>
      </c>
      <c r="P22" s="3"/>
      <c r="Q22" s="3"/>
      <c r="R22" s="3"/>
      <c r="S22" s="3"/>
    </row>
    <row r="23" spans="1:19" x14ac:dyDescent="0.15">
      <c r="A23" s="1" t="str">
        <f t="shared" si="4"/>
        <v>Yes</v>
      </c>
      <c r="B23" s="7">
        <v>323</v>
      </c>
      <c r="C23" s="8">
        <v>323</v>
      </c>
      <c r="D23" s="8">
        <v>44016</v>
      </c>
      <c r="E23" s="8" t="s">
        <v>36</v>
      </c>
      <c r="F23" s="1"/>
      <c r="G23" s="1"/>
      <c r="H23" s="6" t="s">
        <v>12</v>
      </c>
      <c r="I23" s="6"/>
      <c r="J23" s="6" t="s">
        <v>12</v>
      </c>
      <c r="K23" s="6"/>
      <c r="L23" s="3">
        <f t="shared" si="0"/>
        <v>0</v>
      </c>
      <c r="M23" s="3">
        <f t="shared" si="1"/>
        <v>0</v>
      </c>
      <c r="N23" s="3">
        <f t="shared" si="2"/>
        <v>0</v>
      </c>
      <c r="O23" s="3">
        <f t="shared" si="3"/>
        <v>0</v>
      </c>
      <c r="P23" s="3"/>
      <c r="Q23" s="3"/>
      <c r="R23" s="3"/>
      <c r="S23" s="3"/>
    </row>
    <row r="24" spans="1:19" x14ac:dyDescent="0.15">
      <c r="A24" s="1" t="str">
        <f t="shared" si="4"/>
        <v>Yes</v>
      </c>
      <c r="B24" s="7">
        <v>330</v>
      </c>
      <c r="C24" s="30">
        <v>330</v>
      </c>
      <c r="D24" s="30">
        <v>23552</v>
      </c>
      <c r="E24" s="30" t="s">
        <v>37</v>
      </c>
      <c r="F24" s="1"/>
      <c r="G24" s="1"/>
      <c r="H24" s="6" t="s">
        <v>12</v>
      </c>
      <c r="I24" s="6"/>
      <c r="J24" s="6" t="s">
        <v>12</v>
      </c>
      <c r="K24" s="6"/>
      <c r="L24" s="3">
        <f t="shared" si="0"/>
        <v>0</v>
      </c>
      <c r="M24" s="3">
        <f t="shared" si="1"/>
        <v>0</v>
      </c>
      <c r="N24" s="3">
        <f t="shared" si="2"/>
        <v>0</v>
      </c>
      <c r="O24" s="3">
        <f t="shared" si="3"/>
        <v>0</v>
      </c>
      <c r="P24" s="3"/>
      <c r="Q24" s="3"/>
      <c r="R24" s="3"/>
      <c r="S24" s="3"/>
    </row>
    <row r="25" spans="1:19" x14ac:dyDescent="0.15">
      <c r="A25" s="1" t="str">
        <f t="shared" si="4"/>
        <v>Yes</v>
      </c>
      <c r="B25" s="7">
        <v>356</v>
      </c>
      <c r="C25" s="18">
        <v>356</v>
      </c>
      <c r="D25" s="18">
        <v>37930</v>
      </c>
      <c r="E25" s="18" t="s">
        <v>38</v>
      </c>
      <c r="F25" s="1"/>
      <c r="G25" s="1"/>
      <c r="H25" s="6"/>
      <c r="I25" s="6" t="s">
        <v>12</v>
      </c>
      <c r="J25" s="6"/>
      <c r="K25" s="6" t="s">
        <v>12</v>
      </c>
      <c r="L25" s="3">
        <f t="shared" si="0"/>
        <v>0</v>
      </c>
      <c r="M25" s="3">
        <f t="shared" si="1"/>
        <v>0</v>
      </c>
      <c r="N25" s="3">
        <f t="shared" si="2"/>
        <v>0</v>
      </c>
      <c r="O25" s="3">
        <f t="shared" si="3"/>
        <v>0</v>
      </c>
      <c r="P25" s="3"/>
      <c r="Q25" s="3"/>
      <c r="R25" s="3"/>
      <c r="S25" s="3"/>
    </row>
    <row r="26" spans="1:19" x14ac:dyDescent="0.15">
      <c r="A26" s="1" t="str">
        <f t="shared" si="4"/>
        <v>Yes</v>
      </c>
      <c r="B26" s="7">
        <v>369</v>
      </c>
      <c r="C26" s="15">
        <v>369</v>
      </c>
      <c r="D26" s="15">
        <v>44251</v>
      </c>
      <c r="E26" s="15" t="s">
        <v>39</v>
      </c>
      <c r="F26" s="1"/>
      <c r="G26" s="1"/>
      <c r="H26" s="6" t="s">
        <v>12</v>
      </c>
      <c r="I26" s="6"/>
      <c r="J26" s="6" t="s">
        <v>12</v>
      </c>
      <c r="K26" s="6"/>
      <c r="L26" s="3">
        <f t="shared" si="0"/>
        <v>0</v>
      </c>
      <c r="M26" s="3">
        <f t="shared" si="1"/>
        <v>0</v>
      </c>
      <c r="N26" s="3">
        <f t="shared" si="2"/>
        <v>0</v>
      </c>
      <c r="O26" s="3">
        <f t="shared" si="3"/>
        <v>0</v>
      </c>
      <c r="P26" s="3"/>
      <c r="Q26" s="3"/>
      <c r="R26" s="3"/>
      <c r="S26" s="3"/>
    </row>
    <row r="27" spans="1:19" x14ac:dyDescent="0.15">
      <c r="A27" s="1" t="str">
        <f t="shared" si="4"/>
        <v>Yes</v>
      </c>
      <c r="B27" s="7">
        <v>378</v>
      </c>
      <c r="C27" s="22">
        <v>378</v>
      </c>
      <c r="D27" s="22">
        <v>48081</v>
      </c>
      <c r="E27" s="22" t="s">
        <v>40</v>
      </c>
      <c r="F27" s="1"/>
      <c r="G27" s="1"/>
      <c r="H27" s="6" t="s">
        <v>12</v>
      </c>
      <c r="I27" s="6"/>
      <c r="J27" s="6" t="s">
        <v>12</v>
      </c>
      <c r="K27" s="6"/>
      <c r="L27" s="3">
        <f t="shared" si="0"/>
        <v>0</v>
      </c>
      <c r="M27" s="3">
        <f t="shared" si="1"/>
        <v>0</v>
      </c>
      <c r="N27" s="3">
        <f t="shared" si="2"/>
        <v>0</v>
      </c>
      <c r="O27" s="3">
        <f t="shared" si="3"/>
        <v>0</v>
      </c>
      <c r="P27" s="3"/>
      <c r="Q27" s="3"/>
      <c r="R27" s="3"/>
      <c r="S27" s="3"/>
    </row>
    <row r="28" spans="1:19" x14ac:dyDescent="0.15">
      <c r="A28" s="1" t="str">
        <f t="shared" si="4"/>
        <v>Yes</v>
      </c>
      <c r="B28" s="7">
        <v>400</v>
      </c>
      <c r="C28" s="24">
        <v>400</v>
      </c>
      <c r="D28" s="24">
        <v>27612</v>
      </c>
      <c r="E28" s="24" t="s">
        <v>41</v>
      </c>
      <c r="F28" s="1" t="s">
        <v>42</v>
      </c>
      <c r="G28" s="1" t="s">
        <v>12</v>
      </c>
      <c r="H28" s="6"/>
      <c r="I28" s="6" t="s">
        <v>12</v>
      </c>
      <c r="J28" s="6"/>
      <c r="K28" s="6" t="s">
        <v>12</v>
      </c>
      <c r="L28" s="3">
        <f t="shared" si="0"/>
        <v>0</v>
      </c>
      <c r="M28" s="3">
        <f t="shared" si="1"/>
        <v>1</v>
      </c>
      <c r="N28" s="3">
        <f t="shared" si="2"/>
        <v>0</v>
      </c>
      <c r="O28" s="3">
        <f t="shared" si="3"/>
        <v>1</v>
      </c>
      <c r="P28" s="3"/>
      <c r="Q28" s="3"/>
      <c r="R28" s="3"/>
      <c r="S28" s="3"/>
    </row>
    <row r="29" spans="1:19" x14ac:dyDescent="0.15">
      <c r="A29" s="1" t="str">
        <f t="shared" si="4"/>
        <v>Yes</v>
      </c>
      <c r="B29" s="7">
        <v>417</v>
      </c>
      <c r="C29" s="23">
        <v>417</v>
      </c>
      <c r="D29" s="23">
        <v>37903</v>
      </c>
      <c r="E29" s="23" t="s">
        <v>43</v>
      </c>
      <c r="F29" s="1"/>
      <c r="G29" s="1"/>
      <c r="H29" s="6"/>
      <c r="I29" s="6" t="s">
        <v>12</v>
      </c>
      <c r="J29" s="6"/>
      <c r="K29" s="6" t="s">
        <v>12</v>
      </c>
      <c r="L29" s="3">
        <f t="shared" si="0"/>
        <v>0</v>
      </c>
      <c r="M29" s="3">
        <f t="shared" si="1"/>
        <v>0</v>
      </c>
      <c r="N29" s="3">
        <f t="shared" si="2"/>
        <v>0</v>
      </c>
      <c r="O29" s="3">
        <f t="shared" si="3"/>
        <v>0</v>
      </c>
      <c r="P29" s="3"/>
      <c r="Q29" s="3"/>
      <c r="R29" s="3"/>
      <c r="S29" s="3"/>
    </row>
    <row r="30" spans="1:19" x14ac:dyDescent="0.15">
      <c r="A30" s="1" t="str">
        <f t="shared" si="4"/>
        <v>Yes</v>
      </c>
      <c r="B30" s="7">
        <v>426</v>
      </c>
      <c r="C30" s="27">
        <v>426</v>
      </c>
      <c r="D30" s="27">
        <v>42741</v>
      </c>
      <c r="E30" s="27" t="s">
        <v>44</v>
      </c>
      <c r="F30" s="1" t="s">
        <v>45</v>
      </c>
      <c r="G30" s="1" t="s">
        <v>24</v>
      </c>
      <c r="H30" s="6" t="s">
        <v>12</v>
      </c>
      <c r="I30" s="6"/>
      <c r="J30" s="6" t="s">
        <v>12</v>
      </c>
      <c r="K30" s="6"/>
      <c r="L30" s="3">
        <f t="shared" si="0"/>
        <v>0</v>
      </c>
      <c r="M30" s="3">
        <f t="shared" si="1"/>
        <v>0</v>
      </c>
      <c r="N30" s="3">
        <f t="shared" si="2"/>
        <v>0</v>
      </c>
      <c r="O30" s="3">
        <f t="shared" si="3"/>
        <v>0</v>
      </c>
      <c r="P30" s="3"/>
      <c r="Q30" s="3"/>
      <c r="R30" s="3"/>
      <c r="S30" s="3"/>
    </row>
    <row r="31" spans="1:19" x14ac:dyDescent="0.15">
      <c r="A31" s="1" t="str">
        <f t="shared" si="4"/>
        <v>Yes</v>
      </c>
      <c r="B31" s="7">
        <v>444</v>
      </c>
      <c r="C31" s="28">
        <v>444</v>
      </c>
      <c r="D31" s="28">
        <v>25406</v>
      </c>
      <c r="E31" s="28" t="s">
        <v>46</v>
      </c>
      <c r="F31" s="1"/>
      <c r="G31" s="1"/>
      <c r="H31" s="6"/>
      <c r="I31" s="6" t="s">
        <v>12</v>
      </c>
      <c r="J31" s="6"/>
      <c r="K31" s="6" t="s">
        <v>12</v>
      </c>
      <c r="L31" s="3">
        <f t="shared" si="0"/>
        <v>0</v>
      </c>
      <c r="M31" s="3">
        <f t="shared" si="1"/>
        <v>0</v>
      </c>
      <c r="N31" s="3">
        <f t="shared" si="2"/>
        <v>0</v>
      </c>
      <c r="O31" s="3">
        <f t="shared" si="3"/>
        <v>0</v>
      </c>
      <c r="P31" s="3"/>
      <c r="Q31" s="3"/>
      <c r="R31" s="3"/>
      <c r="S31" s="3"/>
    </row>
    <row r="32" spans="1:19" x14ac:dyDescent="0.15">
      <c r="A32" s="1" t="str">
        <f t="shared" si="4"/>
        <v>Yes</v>
      </c>
      <c r="B32" s="7">
        <v>468</v>
      </c>
      <c r="C32" s="29">
        <v>468</v>
      </c>
      <c r="D32" s="29">
        <v>40877</v>
      </c>
      <c r="E32" s="29" t="s">
        <v>47</v>
      </c>
      <c r="F32" s="1"/>
      <c r="G32" s="1"/>
      <c r="H32" s="6" t="s">
        <v>12</v>
      </c>
      <c r="I32" s="6"/>
      <c r="J32" s="6" t="s">
        <v>12</v>
      </c>
      <c r="K32" s="6"/>
      <c r="L32" s="3">
        <f t="shared" si="0"/>
        <v>0</v>
      </c>
      <c r="M32" s="3">
        <f t="shared" si="1"/>
        <v>0</v>
      </c>
      <c r="N32" s="3">
        <f t="shared" si="2"/>
        <v>0</v>
      </c>
      <c r="O32" s="3">
        <f t="shared" si="3"/>
        <v>0</v>
      </c>
      <c r="P32" s="3"/>
      <c r="Q32" s="3"/>
      <c r="R32" s="3"/>
      <c r="S32" s="3"/>
    </row>
    <row r="33" spans="1:19" x14ac:dyDescent="0.15">
      <c r="A33" s="1" t="str">
        <f t="shared" si="4"/>
        <v>Yes</v>
      </c>
      <c r="B33" s="7">
        <v>477</v>
      </c>
      <c r="C33" s="30">
        <v>477</v>
      </c>
      <c r="D33" s="30">
        <v>40893</v>
      </c>
      <c r="E33" s="30" t="s">
        <v>39</v>
      </c>
      <c r="F33" s="1"/>
      <c r="G33" s="1"/>
      <c r="H33" s="6" t="s">
        <v>12</v>
      </c>
      <c r="I33" s="6"/>
      <c r="J33" s="6" t="s">
        <v>12</v>
      </c>
      <c r="K33" s="6"/>
      <c r="L33" s="3">
        <f t="shared" si="0"/>
        <v>0</v>
      </c>
      <c r="M33" s="3">
        <f t="shared" si="1"/>
        <v>0</v>
      </c>
      <c r="N33" s="3">
        <f t="shared" si="2"/>
        <v>0</v>
      </c>
      <c r="O33" s="3">
        <f t="shared" si="3"/>
        <v>0</v>
      </c>
      <c r="P33" s="3"/>
      <c r="Q33" s="3"/>
      <c r="R33" s="3"/>
      <c r="S33" s="3"/>
    </row>
    <row r="34" spans="1:19" x14ac:dyDescent="0.15">
      <c r="A34" s="1" t="str">
        <f t="shared" si="4"/>
        <v>Yes</v>
      </c>
      <c r="B34" s="7">
        <v>493</v>
      </c>
      <c r="C34" s="31">
        <v>493</v>
      </c>
      <c r="D34" s="31">
        <v>13400</v>
      </c>
      <c r="E34" s="31" t="s">
        <v>48</v>
      </c>
      <c r="F34" s="1"/>
      <c r="G34" s="1"/>
      <c r="H34" s="6" t="s">
        <v>12</v>
      </c>
      <c r="I34" s="6"/>
      <c r="J34" s="6" t="s">
        <v>12</v>
      </c>
      <c r="K34" s="6"/>
      <c r="L34" s="3">
        <f t="shared" si="0"/>
        <v>0</v>
      </c>
      <c r="M34" s="3">
        <f t="shared" si="1"/>
        <v>0</v>
      </c>
      <c r="N34" s="3">
        <f t="shared" si="2"/>
        <v>0</v>
      </c>
      <c r="O34" s="3">
        <f t="shared" si="3"/>
        <v>0</v>
      </c>
      <c r="P34" s="3"/>
      <c r="Q34" s="3"/>
      <c r="R34" s="3"/>
      <c r="S34" s="3"/>
    </row>
    <row r="35" spans="1:19" x14ac:dyDescent="0.15">
      <c r="A35" s="1" t="str">
        <f t="shared" si="4"/>
        <v>Yes</v>
      </c>
      <c r="B35" s="7">
        <v>509</v>
      </c>
      <c r="C35" s="32">
        <v>509</v>
      </c>
      <c r="D35" s="32">
        <v>3235</v>
      </c>
      <c r="E35" s="32" t="s">
        <v>49</v>
      </c>
      <c r="F35" s="1"/>
      <c r="G35" s="1"/>
      <c r="H35" s="6" t="s">
        <v>12</v>
      </c>
      <c r="I35" s="6"/>
      <c r="J35" s="6" t="s">
        <v>12</v>
      </c>
      <c r="K35" s="6"/>
      <c r="L35" s="3">
        <f t="shared" si="0"/>
        <v>0</v>
      </c>
      <c r="M35" s="3">
        <f t="shared" si="1"/>
        <v>0</v>
      </c>
      <c r="N35" s="3">
        <f t="shared" si="2"/>
        <v>0</v>
      </c>
      <c r="O35" s="3">
        <f t="shared" si="3"/>
        <v>0</v>
      </c>
      <c r="P35" s="3"/>
      <c r="Q35" s="3"/>
      <c r="R35" s="3"/>
      <c r="S35" s="3"/>
    </row>
    <row r="36" spans="1:19" x14ac:dyDescent="0.15">
      <c r="A36" s="1" t="str">
        <f t="shared" si="4"/>
        <v>Yes</v>
      </c>
      <c r="B36" s="7">
        <v>522</v>
      </c>
      <c r="C36" s="24">
        <v>522</v>
      </c>
      <c r="D36" s="24">
        <v>17654</v>
      </c>
      <c r="E36" s="24" t="s">
        <v>50</v>
      </c>
      <c r="F36" s="1" t="s">
        <v>51</v>
      </c>
      <c r="G36" s="1" t="s">
        <v>24</v>
      </c>
      <c r="H36" s="6"/>
      <c r="I36" s="6" t="s">
        <v>12</v>
      </c>
      <c r="J36" s="6"/>
      <c r="K36" s="6" t="s">
        <v>12</v>
      </c>
      <c r="L36" s="3">
        <f t="shared" si="0"/>
        <v>0</v>
      </c>
      <c r="M36" s="3">
        <f t="shared" si="1"/>
        <v>0</v>
      </c>
      <c r="N36" s="3">
        <f t="shared" si="2"/>
        <v>0</v>
      </c>
      <c r="O36" s="3">
        <f t="shared" si="3"/>
        <v>0</v>
      </c>
      <c r="P36" s="3"/>
      <c r="Q36" s="3"/>
      <c r="R36" s="3"/>
      <c r="S36" s="3"/>
    </row>
    <row r="37" spans="1:19" x14ac:dyDescent="0.15">
      <c r="A37" s="1" t="str">
        <f t="shared" si="4"/>
        <v>Yes</v>
      </c>
      <c r="B37" s="7">
        <v>534</v>
      </c>
      <c r="C37" s="21">
        <v>534</v>
      </c>
      <c r="D37" s="21">
        <v>15007</v>
      </c>
      <c r="E37" s="21" t="s">
        <v>52</v>
      </c>
      <c r="F37" s="1"/>
      <c r="G37" s="1"/>
      <c r="H37" s="6" t="s">
        <v>12</v>
      </c>
      <c r="I37" s="6"/>
      <c r="J37" s="6" t="s">
        <v>12</v>
      </c>
      <c r="K37" s="6"/>
      <c r="L37" s="3">
        <f t="shared" si="0"/>
        <v>0</v>
      </c>
      <c r="M37" s="3">
        <f t="shared" si="1"/>
        <v>0</v>
      </c>
      <c r="N37" s="3">
        <f t="shared" si="2"/>
        <v>0</v>
      </c>
      <c r="O37" s="3">
        <f t="shared" si="3"/>
        <v>0</v>
      </c>
      <c r="P37" s="3"/>
      <c r="Q37" s="3"/>
      <c r="R37" s="3"/>
      <c r="S37" s="3"/>
    </row>
    <row r="38" spans="1:19" x14ac:dyDescent="0.15">
      <c r="A38" s="1" t="str">
        <f t="shared" si="4"/>
        <v>Yes</v>
      </c>
      <c r="B38" s="7">
        <v>549</v>
      </c>
      <c r="C38" s="33">
        <v>549</v>
      </c>
      <c r="D38" s="33">
        <v>42742</v>
      </c>
      <c r="E38" s="33" t="s">
        <v>53</v>
      </c>
      <c r="F38" s="1" t="s">
        <v>45</v>
      </c>
      <c r="G38" s="1" t="s">
        <v>24</v>
      </c>
      <c r="H38" s="6" t="s">
        <v>12</v>
      </c>
      <c r="I38" s="6"/>
      <c r="J38" s="6" t="s">
        <v>12</v>
      </c>
      <c r="K38" s="6"/>
      <c r="L38" s="3">
        <f t="shared" si="0"/>
        <v>0</v>
      </c>
      <c r="M38" s="3">
        <f t="shared" si="1"/>
        <v>0</v>
      </c>
      <c r="N38" s="3">
        <f t="shared" si="2"/>
        <v>0</v>
      </c>
      <c r="O38" s="3">
        <f t="shared" si="3"/>
        <v>0</v>
      </c>
      <c r="P38" s="3"/>
      <c r="Q38" s="3"/>
      <c r="R38" s="3"/>
      <c r="S38" s="3"/>
    </row>
    <row r="39" spans="1:19" x14ac:dyDescent="0.15">
      <c r="A39" s="1" t="str">
        <f t="shared" si="4"/>
        <v>Yes</v>
      </c>
      <c r="B39" s="7">
        <v>571</v>
      </c>
      <c r="C39" s="18">
        <v>571</v>
      </c>
      <c r="D39" s="18">
        <v>10349</v>
      </c>
      <c r="E39" s="18" t="s">
        <v>54</v>
      </c>
      <c r="F39" s="1"/>
      <c r="G39" s="1"/>
      <c r="H39" s="6"/>
      <c r="I39" s="6" t="s">
        <v>12</v>
      </c>
      <c r="J39" s="6"/>
      <c r="K39" s="6" t="s">
        <v>12</v>
      </c>
      <c r="L39" s="3">
        <f t="shared" si="0"/>
        <v>0</v>
      </c>
      <c r="M39" s="3">
        <f t="shared" si="1"/>
        <v>0</v>
      </c>
      <c r="N39" s="3">
        <f t="shared" si="2"/>
        <v>0</v>
      </c>
      <c r="O39" s="3">
        <f t="shared" si="3"/>
        <v>0</v>
      </c>
      <c r="P39" s="3"/>
      <c r="Q39" s="3"/>
      <c r="R39" s="3"/>
      <c r="S39" s="3"/>
    </row>
    <row r="40" spans="1:19" x14ac:dyDescent="0.15">
      <c r="A40" s="1" t="str">
        <f t="shared" si="4"/>
        <v>Yes</v>
      </c>
      <c r="B40" s="7">
        <v>579</v>
      </c>
      <c r="C40" s="15">
        <v>579</v>
      </c>
      <c r="D40" s="15">
        <v>11224</v>
      </c>
      <c r="E40" s="15" t="s">
        <v>55</v>
      </c>
      <c r="F40" s="1"/>
      <c r="G40" s="1"/>
      <c r="H40" s="6"/>
      <c r="I40" s="6" t="s">
        <v>12</v>
      </c>
      <c r="J40" s="6"/>
      <c r="K40" s="6" t="s">
        <v>12</v>
      </c>
      <c r="L40" s="3">
        <f t="shared" si="0"/>
        <v>0</v>
      </c>
      <c r="M40" s="3">
        <f t="shared" si="1"/>
        <v>0</v>
      </c>
      <c r="N40" s="3">
        <f t="shared" si="2"/>
        <v>0</v>
      </c>
      <c r="O40" s="3">
        <f t="shared" si="3"/>
        <v>0</v>
      </c>
      <c r="P40" s="3"/>
      <c r="Q40" s="3"/>
      <c r="R40" s="3"/>
      <c r="S40" s="3"/>
    </row>
    <row r="41" spans="1:19" x14ac:dyDescent="0.15">
      <c r="A41" s="1" t="str">
        <f t="shared" si="4"/>
        <v>Yes</v>
      </c>
      <c r="B41" s="7">
        <v>602</v>
      </c>
      <c r="C41" s="22">
        <v>602</v>
      </c>
      <c r="D41" s="22">
        <v>14377</v>
      </c>
      <c r="E41" s="22" t="s">
        <v>56</v>
      </c>
      <c r="F41" s="1" t="s">
        <v>20</v>
      </c>
      <c r="G41" s="1" t="s">
        <v>21</v>
      </c>
      <c r="H41" s="6" t="s">
        <v>12</v>
      </c>
      <c r="I41" s="6"/>
      <c r="J41" s="6" t="s">
        <v>12</v>
      </c>
      <c r="K41" s="6"/>
      <c r="L41" s="3">
        <f t="shared" si="0"/>
        <v>0</v>
      </c>
      <c r="M41" s="3">
        <f t="shared" si="1"/>
        <v>0</v>
      </c>
      <c r="N41" s="3">
        <f t="shared" si="2"/>
        <v>0</v>
      </c>
      <c r="O41" s="3">
        <f t="shared" si="3"/>
        <v>0</v>
      </c>
      <c r="P41" s="3"/>
      <c r="Q41" s="3"/>
      <c r="R41" s="3"/>
      <c r="S41" s="3"/>
    </row>
    <row r="42" spans="1:19" x14ac:dyDescent="0.15">
      <c r="A42" s="1" t="str">
        <f t="shared" si="4"/>
        <v>Yes</v>
      </c>
      <c r="B42" s="7">
        <v>609</v>
      </c>
      <c r="C42" s="34">
        <v>609</v>
      </c>
      <c r="D42" s="34">
        <v>15763</v>
      </c>
      <c r="E42" s="34" t="s">
        <v>57</v>
      </c>
      <c r="F42" s="1"/>
      <c r="G42" s="1"/>
      <c r="H42" s="6" t="s">
        <v>12</v>
      </c>
      <c r="I42" s="6"/>
      <c r="J42" s="6" t="s">
        <v>12</v>
      </c>
      <c r="K42" s="6"/>
      <c r="L42" s="3">
        <f t="shared" si="0"/>
        <v>0</v>
      </c>
      <c r="M42" s="3">
        <f t="shared" si="1"/>
        <v>0</v>
      </c>
      <c r="N42" s="3">
        <f t="shared" si="2"/>
        <v>0</v>
      </c>
      <c r="O42" s="3">
        <f t="shared" si="3"/>
        <v>0</v>
      </c>
      <c r="P42" s="3"/>
      <c r="Q42" s="3"/>
      <c r="R42" s="3"/>
      <c r="S42" s="3"/>
    </row>
    <row r="43" spans="1:19" x14ac:dyDescent="0.15">
      <c r="A43" s="1" t="str">
        <f t="shared" si="4"/>
        <v>Yes</v>
      </c>
      <c r="B43" s="7">
        <v>622</v>
      </c>
      <c r="C43" s="27">
        <v>622</v>
      </c>
      <c r="D43" s="27" t="s">
        <v>58</v>
      </c>
      <c r="E43" s="27" t="s">
        <v>59</v>
      </c>
      <c r="F43" s="1"/>
      <c r="G43" s="1"/>
      <c r="H43" s="6" t="s">
        <v>12</v>
      </c>
      <c r="I43" s="6"/>
      <c r="J43" s="6" t="s">
        <v>12</v>
      </c>
      <c r="K43" s="6"/>
      <c r="L43" s="3">
        <f t="shared" si="0"/>
        <v>0</v>
      </c>
      <c r="M43" s="3">
        <f t="shared" si="1"/>
        <v>0</v>
      </c>
      <c r="N43" s="3">
        <f t="shared" si="2"/>
        <v>0</v>
      </c>
      <c r="O43" s="3">
        <f t="shared" si="3"/>
        <v>0</v>
      </c>
      <c r="P43" s="3"/>
      <c r="Q43" s="3"/>
      <c r="R43" s="3"/>
      <c r="S43" s="3"/>
    </row>
    <row r="44" spans="1:19" x14ac:dyDescent="0.15">
      <c r="A44" s="1" t="str">
        <f t="shared" si="4"/>
        <v>Yes</v>
      </c>
      <c r="B44" s="7">
        <v>636</v>
      </c>
      <c r="C44" s="28">
        <v>636</v>
      </c>
      <c r="D44" s="28">
        <v>10361</v>
      </c>
      <c r="E44" s="28" t="s">
        <v>60</v>
      </c>
      <c r="F44" s="1"/>
      <c r="G44" s="1"/>
      <c r="H44" s="6"/>
      <c r="I44" s="6" t="s">
        <v>12</v>
      </c>
      <c r="J44" s="6"/>
      <c r="K44" s="6" t="s">
        <v>12</v>
      </c>
      <c r="L44" s="3">
        <f t="shared" si="0"/>
        <v>0</v>
      </c>
      <c r="M44" s="3">
        <f t="shared" si="1"/>
        <v>0</v>
      </c>
      <c r="N44" s="3">
        <f t="shared" si="2"/>
        <v>0</v>
      </c>
      <c r="O44" s="3">
        <f t="shared" si="3"/>
        <v>0</v>
      </c>
      <c r="P44" s="3"/>
      <c r="Q44" s="3"/>
      <c r="R44" s="3"/>
      <c r="S44" s="3"/>
    </row>
    <row r="45" spans="1:19" x14ac:dyDescent="0.15">
      <c r="A45" s="1" t="str">
        <f t="shared" si="4"/>
        <v>Yes</v>
      </c>
      <c r="B45" s="7">
        <v>655</v>
      </c>
      <c r="C45" s="29">
        <v>655</v>
      </c>
      <c r="D45" s="29">
        <v>44246</v>
      </c>
      <c r="E45" s="29" t="s">
        <v>61</v>
      </c>
      <c r="F45" s="1"/>
      <c r="G45" s="1"/>
      <c r="H45" s="6" t="s">
        <v>12</v>
      </c>
      <c r="I45" s="6"/>
      <c r="J45" s="6" t="s">
        <v>12</v>
      </c>
      <c r="K45" s="6"/>
      <c r="L45" s="3">
        <f t="shared" si="0"/>
        <v>0</v>
      </c>
      <c r="M45" s="3">
        <f t="shared" si="1"/>
        <v>0</v>
      </c>
      <c r="N45" s="3">
        <f t="shared" si="2"/>
        <v>0</v>
      </c>
      <c r="O45" s="3">
        <f t="shared" si="3"/>
        <v>0</v>
      </c>
      <c r="P45" s="3"/>
      <c r="Q45" s="3"/>
      <c r="R45" s="3"/>
      <c r="S45" s="3"/>
    </row>
    <row r="46" spans="1:19" x14ac:dyDescent="0.15">
      <c r="A46" s="1" t="str">
        <f t="shared" si="4"/>
        <v>Yes</v>
      </c>
      <c r="B46" s="7">
        <v>680</v>
      </c>
      <c r="C46" s="8">
        <v>680</v>
      </c>
      <c r="D46" s="8">
        <v>17662</v>
      </c>
      <c r="E46" s="8" t="s">
        <v>62</v>
      </c>
      <c r="F46" s="1"/>
      <c r="G46" s="1"/>
      <c r="H46" s="6"/>
      <c r="I46" s="6" t="s">
        <v>12</v>
      </c>
      <c r="J46" s="6"/>
      <c r="K46" s="6" t="s">
        <v>12</v>
      </c>
      <c r="L46" s="3">
        <f t="shared" si="0"/>
        <v>0</v>
      </c>
      <c r="M46" s="3">
        <f t="shared" si="1"/>
        <v>0</v>
      </c>
      <c r="N46" s="3">
        <f t="shared" si="2"/>
        <v>0</v>
      </c>
      <c r="O46" s="3">
        <f t="shared" si="3"/>
        <v>0</v>
      </c>
      <c r="P46" s="3"/>
      <c r="Q46" s="3"/>
      <c r="R46" s="3"/>
      <c r="S46" s="3"/>
    </row>
    <row r="47" spans="1:19" x14ac:dyDescent="0.15">
      <c r="A47" s="1" t="str">
        <f t="shared" si="4"/>
        <v>Yes</v>
      </c>
      <c r="B47" s="7">
        <v>695</v>
      </c>
      <c r="C47" s="23">
        <v>695</v>
      </c>
      <c r="D47" s="23">
        <v>26023</v>
      </c>
      <c r="E47" s="23" t="s">
        <v>63</v>
      </c>
      <c r="F47" s="1"/>
      <c r="G47" s="1"/>
      <c r="H47" s="6"/>
      <c r="I47" s="6" t="s">
        <v>12</v>
      </c>
      <c r="J47" s="6"/>
      <c r="K47" s="6" t="s">
        <v>12</v>
      </c>
      <c r="L47" s="3">
        <f t="shared" si="0"/>
        <v>0</v>
      </c>
      <c r="M47" s="3">
        <f t="shared" si="1"/>
        <v>0</v>
      </c>
      <c r="N47" s="3">
        <f t="shared" si="2"/>
        <v>0</v>
      </c>
      <c r="O47" s="3">
        <f t="shared" si="3"/>
        <v>0</v>
      </c>
      <c r="P47" s="3"/>
      <c r="Q47" s="3"/>
      <c r="R47" s="3"/>
      <c r="S47" s="3"/>
    </row>
    <row r="48" spans="1:19" x14ac:dyDescent="0.15">
      <c r="A48" s="1" t="str">
        <f t="shared" si="4"/>
        <v>Yes</v>
      </c>
      <c r="B48" s="7">
        <v>707</v>
      </c>
      <c r="C48" s="18">
        <v>707</v>
      </c>
      <c r="D48" s="18">
        <v>6354</v>
      </c>
      <c r="E48" s="18" t="s">
        <v>64</v>
      </c>
      <c r="F48" s="1" t="s">
        <v>20</v>
      </c>
      <c r="G48" s="1" t="s">
        <v>21</v>
      </c>
      <c r="H48" s="6" t="s">
        <v>12</v>
      </c>
      <c r="I48" s="6"/>
      <c r="J48" s="6" t="s">
        <v>12</v>
      </c>
      <c r="K48" s="6"/>
      <c r="L48" s="3">
        <f t="shared" si="0"/>
        <v>0</v>
      </c>
      <c r="M48" s="3">
        <f t="shared" si="1"/>
        <v>0</v>
      </c>
      <c r="N48" s="3">
        <f t="shared" si="2"/>
        <v>0</v>
      </c>
      <c r="O48" s="3">
        <f t="shared" si="3"/>
        <v>0</v>
      </c>
      <c r="P48" s="3"/>
      <c r="Q48" s="3"/>
      <c r="R48" s="3"/>
      <c r="S48" s="3"/>
    </row>
    <row r="49" spans="1:19" x14ac:dyDescent="0.15">
      <c r="A49" s="1" t="str">
        <f t="shared" si="4"/>
        <v>Yes</v>
      </c>
      <c r="B49" s="7">
        <v>711</v>
      </c>
      <c r="C49" s="28">
        <v>711</v>
      </c>
      <c r="D49" s="28">
        <v>5838</v>
      </c>
      <c r="E49" s="28" t="s">
        <v>65</v>
      </c>
      <c r="F49" s="1"/>
      <c r="G49" s="1"/>
      <c r="H49" s="6"/>
      <c r="I49" s="6" t="s">
        <v>12</v>
      </c>
      <c r="J49" s="6"/>
      <c r="K49" s="6" t="s">
        <v>12</v>
      </c>
      <c r="L49" s="3">
        <f t="shared" si="0"/>
        <v>0</v>
      </c>
      <c r="M49" s="3">
        <f t="shared" si="1"/>
        <v>0</v>
      </c>
      <c r="N49" s="3">
        <f t="shared" si="2"/>
        <v>0</v>
      </c>
      <c r="O49" s="3">
        <f t="shared" si="3"/>
        <v>0</v>
      </c>
      <c r="P49" s="3"/>
      <c r="Q49" s="3"/>
      <c r="R49" s="3"/>
      <c r="S49" s="3"/>
    </row>
    <row r="50" spans="1:19" x14ac:dyDescent="0.15">
      <c r="A50" s="1" t="str">
        <f t="shared" si="4"/>
        <v>Yes</v>
      </c>
      <c r="B50" s="7">
        <v>745</v>
      </c>
      <c r="C50" s="29">
        <v>745</v>
      </c>
      <c r="D50" s="29">
        <v>21936</v>
      </c>
      <c r="E50" s="29" t="s">
        <v>66</v>
      </c>
      <c r="F50" s="1"/>
      <c r="G50" s="1"/>
      <c r="H50" s="6"/>
      <c r="I50" s="6" t="s">
        <v>12</v>
      </c>
      <c r="J50" s="6"/>
      <c r="K50" s="6" t="s">
        <v>12</v>
      </c>
      <c r="L50" s="3">
        <f t="shared" si="0"/>
        <v>0</v>
      </c>
      <c r="M50" s="3">
        <f t="shared" si="1"/>
        <v>0</v>
      </c>
      <c r="N50" s="3">
        <f t="shared" si="2"/>
        <v>0</v>
      </c>
      <c r="O50" s="3">
        <f t="shared" si="3"/>
        <v>0</v>
      </c>
      <c r="P50" s="3"/>
      <c r="Q50" s="3"/>
      <c r="R50" s="3"/>
      <c r="S50" s="3"/>
    </row>
    <row r="51" spans="1:19" x14ac:dyDescent="0.15">
      <c r="A51" s="1" t="str">
        <f t="shared" si="4"/>
        <v>Yes</v>
      </c>
      <c r="B51" s="7">
        <v>748</v>
      </c>
      <c r="C51" s="31">
        <v>748</v>
      </c>
      <c r="D51" s="31">
        <v>15008</v>
      </c>
      <c r="E51" s="31" t="s">
        <v>67</v>
      </c>
      <c r="F51" s="1"/>
      <c r="G51" s="1"/>
      <c r="H51" s="6" t="s">
        <v>12</v>
      </c>
      <c r="I51" s="6"/>
      <c r="J51" s="6" t="s">
        <v>12</v>
      </c>
      <c r="K51" s="6"/>
      <c r="L51" s="3">
        <f t="shared" si="0"/>
        <v>0</v>
      </c>
      <c r="M51" s="3">
        <f t="shared" si="1"/>
        <v>0</v>
      </c>
      <c r="N51" s="3">
        <f t="shared" si="2"/>
        <v>0</v>
      </c>
      <c r="O51" s="3">
        <f t="shared" si="3"/>
        <v>0</v>
      </c>
      <c r="P51" s="3"/>
      <c r="Q51" s="3"/>
      <c r="R51" s="3"/>
      <c r="S51" s="3"/>
    </row>
    <row r="52" spans="1:19" x14ac:dyDescent="0.15">
      <c r="A52" s="1" t="str">
        <f t="shared" si="4"/>
        <v>Yes</v>
      </c>
      <c r="B52" s="7">
        <v>761</v>
      </c>
      <c r="C52" s="33">
        <v>761</v>
      </c>
      <c r="D52" s="33">
        <v>16554</v>
      </c>
      <c r="E52" s="33" t="s">
        <v>68</v>
      </c>
      <c r="F52" s="1"/>
      <c r="G52" s="1"/>
      <c r="H52" s="6"/>
      <c r="I52" s="6" t="s">
        <v>12</v>
      </c>
      <c r="J52" s="6"/>
      <c r="K52" s="6" t="s">
        <v>12</v>
      </c>
      <c r="L52" s="3">
        <f t="shared" si="0"/>
        <v>0</v>
      </c>
      <c r="M52" s="3">
        <f t="shared" si="1"/>
        <v>0</v>
      </c>
      <c r="N52" s="3">
        <f t="shared" si="2"/>
        <v>0</v>
      </c>
      <c r="O52" s="3">
        <f t="shared" si="3"/>
        <v>0</v>
      </c>
      <c r="P52" s="3"/>
      <c r="Q52" s="3"/>
      <c r="R52" s="3"/>
      <c r="S52" s="3"/>
    </row>
    <row r="53" spans="1:19" x14ac:dyDescent="0.15">
      <c r="A53" s="1" t="str">
        <f t="shared" si="4"/>
        <v>Yes</v>
      </c>
      <c r="B53" s="7">
        <v>777</v>
      </c>
      <c r="C53" s="15">
        <v>777</v>
      </c>
      <c r="D53" s="15">
        <v>527</v>
      </c>
      <c r="E53" s="15" t="s">
        <v>69</v>
      </c>
      <c r="F53" s="1"/>
      <c r="G53" s="1"/>
      <c r="H53" s="6"/>
      <c r="I53" s="6" t="s">
        <v>12</v>
      </c>
      <c r="J53" s="6" t="s">
        <v>12</v>
      </c>
      <c r="K53" s="6"/>
      <c r="L53" s="3">
        <f t="shared" si="0"/>
        <v>0</v>
      </c>
      <c r="M53" s="3">
        <f t="shared" si="1"/>
        <v>0</v>
      </c>
      <c r="N53" s="3">
        <f t="shared" si="2"/>
        <v>0</v>
      </c>
      <c r="O53" s="3">
        <f t="shared" si="3"/>
        <v>0</v>
      </c>
      <c r="P53" s="3"/>
      <c r="Q53" s="3"/>
      <c r="R53" s="3"/>
      <c r="S53" s="3"/>
    </row>
    <row r="54" spans="1:19" x14ac:dyDescent="0.15">
      <c r="A54" s="1" t="str">
        <f t="shared" si="4"/>
        <v>Yes</v>
      </c>
      <c r="B54" s="7">
        <v>796</v>
      </c>
      <c r="C54" s="35">
        <v>796</v>
      </c>
      <c r="D54" s="35">
        <v>25404</v>
      </c>
      <c r="E54" s="35" t="s">
        <v>70</v>
      </c>
      <c r="F54" s="1"/>
      <c r="G54" s="1"/>
      <c r="H54" s="6"/>
      <c r="I54" s="6" t="s">
        <v>12</v>
      </c>
      <c r="J54" s="6"/>
      <c r="K54" s="6" t="s">
        <v>12</v>
      </c>
      <c r="L54" s="3">
        <f t="shared" si="0"/>
        <v>0</v>
      </c>
      <c r="M54" s="3">
        <f t="shared" si="1"/>
        <v>0</v>
      </c>
      <c r="N54" s="3">
        <f t="shared" si="2"/>
        <v>0</v>
      </c>
      <c r="O54" s="3">
        <f t="shared" si="3"/>
        <v>0</v>
      </c>
      <c r="P54" s="3"/>
      <c r="Q54" s="3"/>
      <c r="R54" s="3"/>
      <c r="S54" s="3"/>
    </row>
    <row r="55" spans="1:19" x14ac:dyDescent="0.15">
      <c r="A55" s="1" t="str">
        <f t="shared" si="4"/>
        <v>Yes</v>
      </c>
      <c r="B55" s="7">
        <v>817</v>
      </c>
      <c r="C55" s="27">
        <v>817</v>
      </c>
      <c r="D55" s="27">
        <v>23550</v>
      </c>
      <c r="E55" s="27" t="s">
        <v>71</v>
      </c>
      <c r="F55" s="1" t="s">
        <v>11</v>
      </c>
      <c r="G55" s="1" t="s">
        <v>12</v>
      </c>
      <c r="H55" s="6" t="s">
        <v>12</v>
      </c>
      <c r="I55" s="6"/>
      <c r="J55" s="6" t="s">
        <v>12</v>
      </c>
      <c r="K55" s="6"/>
      <c r="L55" s="3">
        <f t="shared" si="0"/>
        <v>1</v>
      </c>
      <c r="M55" s="3">
        <f t="shared" si="1"/>
        <v>0</v>
      </c>
      <c r="N55" s="3">
        <f t="shared" si="2"/>
        <v>1</v>
      </c>
      <c r="O55" s="3">
        <f t="shared" si="3"/>
        <v>0</v>
      </c>
      <c r="P55" s="3"/>
      <c r="Q55" s="3"/>
      <c r="R55" s="3"/>
      <c r="S55" s="3"/>
    </row>
    <row r="56" spans="1:19" x14ac:dyDescent="0.15">
      <c r="A56" s="1" t="str">
        <f t="shared" si="4"/>
        <v>Yes</v>
      </c>
      <c r="B56" s="7">
        <v>833</v>
      </c>
      <c r="C56" s="18">
        <v>833</v>
      </c>
      <c r="D56" s="18">
        <v>17636</v>
      </c>
      <c r="E56" s="18" t="s">
        <v>65</v>
      </c>
      <c r="F56" s="1"/>
      <c r="G56" s="1"/>
      <c r="H56" s="6"/>
      <c r="I56" s="6" t="s">
        <v>12</v>
      </c>
      <c r="J56" s="6"/>
      <c r="K56" s="6" t="s">
        <v>12</v>
      </c>
      <c r="L56" s="3">
        <f t="shared" si="0"/>
        <v>0</v>
      </c>
      <c r="M56" s="3">
        <f t="shared" si="1"/>
        <v>0</v>
      </c>
      <c r="N56" s="3">
        <f t="shared" si="2"/>
        <v>0</v>
      </c>
      <c r="O56" s="3">
        <f t="shared" si="3"/>
        <v>0</v>
      </c>
      <c r="P56" s="3"/>
      <c r="Q56" s="3"/>
      <c r="R56" s="3"/>
      <c r="S56" s="3"/>
    </row>
    <row r="57" spans="1:19" x14ac:dyDescent="0.15">
      <c r="A57" s="1" t="str">
        <f t="shared" si="4"/>
        <v>Yes</v>
      </c>
      <c r="B57" s="7">
        <v>838</v>
      </c>
      <c r="C57" s="24">
        <v>838</v>
      </c>
      <c r="D57" s="24">
        <v>1100</v>
      </c>
      <c r="E57" s="24" t="s">
        <v>72</v>
      </c>
      <c r="F57" s="1"/>
      <c r="G57" s="1"/>
      <c r="H57" s="6" t="s">
        <v>12</v>
      </c>
      <c r="I57" s="6"/>
      <c r="J57" s="6" t="s">
        <v>12</v>
      </c>
      <c r="K57" s="6"/>
      <c r="L57" s="3">
        <f t="shared" si="0"/>
        <v>0</v>
      </c>
      <c r="M57" s="3">
        <f t="shared" si="1"/>
        <v>0</v>
      </c>
      <c r="N57" s="3">
        <f t="shared" si="2"/>
        <v>0</v>
      </c>
      <c r="O57" s="3">
        <f t="shared" si="3"/>
        <v>0</v>
      </c>
      <c r="P57" s="3"/>
      <c r="Q57" s="3"/>
      <c r="R57" s="3"/>
      <c r="S57" s="3"/>
    </row>
    <row r="58" spans="1:19" x14ac:dyDescent="0.15">
      <c r="A58" s="1"/>
      <c r="B58" s="1"/>
      <c r="C58" s="1"/>
      <c r="D58" s="1"/>
      <c r="E58" s="1"/>
      <c r="F58" s="3" t="s">
        <v>73</v>
      </c>
      <c r="G58" s="3">
        <f>COUNTIF(G3:G57,"=y")</f>
        <v>3</v>
      </c>
      <c r="H58" s="1"/>
      <c r="I58" s="1"/>
      <c r="J58" s="1"/>
      <c r="K58" s="1"/>
      <c r="L58" s="3">
        <f>SUM(L3:L57)</f>
        <v>2</v>
      </c>
      <c r="M58" s="3">
        <f>SUM(M3:M57)</f>
        <v>1</v>
      </c>
      <c r="N58" s="3">
        <f>SUM(N3:N57)</f>
        <v>2</v>
      </c>
      <c r="O58" s="3">
        <f>SUM(O3:O57)</f>
        <v>1</v>
      </c>
      <c r="P58" s="3"/>
      <c r="Q58" s="3"/>
      <c r="R58" s="3"/>
      <c r="S58" s="3"/>
    </row>
    <row r="59" spans="1:19" x14ac:dyDescent="0.15">
      <c r="A59" s="1"/>
      <c r="B59" s="1"/>
      <c r="C59" s="1"/>
      <c r="D59" s="1"/>
      <c r="E59" s="1"/>
      <c r="F59" s="3" t="s">
        <v>74</v>
      </c>
      <c r="G59" s="3">
        <f>COUNTIF(G3:G57,"=n")</f>
        <v>4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x14ac:dyDescent="0.2">
      <c r="A60" s="1"/>
      <c r="B60" s="1"/>
      <c r="C60" s="1"/>
      <c r="D60" s="1"/>
      <c r="E60" s="2" t="s">
        <v>75</v>
      </c>
      <c r="F60" s="3" t="s">
        <v>76</v>
      </c>
      <c r="G60" s="3">
        <f>COUNTIF(G3:G57,"=I")</f>
        <v>3</v>
      </c>
      <c r="H60" s="1"/>
      <c r="I60" s="1"/>
      <c r="J60" s="1"/>
      <c r="K60" s="1"/>
      <c r="L60" s="3"/>
      <c r="M60" s="3"/>
      <c r="N60" s="3"/>
      <c r="O60" s="3"/>
      <c r="P60" s="3"/>
      <c r="Q60" s="3"/>
      <c r="R60" s="3"/>
      <c r="S60" s="3"/>
    </row>
    <row r="61" spans="1:19" x14ac:dyDescent="0.15">
      <c r="A61" s="1"/>
      <c r="B61" s="1"/>
      <c r="C61" s="1"/>
      <c r="D61" s="1"/>
      <c r="E61" s="1">
        <f>COUNTIF(F3:F57,"*")</f>
        <v>10</v>
      </c>
      <c r="F61" s="3" t="s">
        <v>77</v>
      </c>
      <c r="G61" s="3">
        <f>54-SUM(G58:G60)</f>
        <v>44</v>
      </c>
      <c r="H61" s="1"/>
      <c r="I61" s="1"/>
      <c r="J61" s="1"/>
      <c r="K61" s="1"/>
      <c r="L61" s="3"/>
      <c r="M61" s="3"/>
      <c r="N61" s="3"/>
      <c r="O61" s="3"/>
      <c r="P61" s="3"/>
      <c r="Q61" s="3"/>
      <c r="R61" s="3"/>
      <c r="S61" s="3"/>
    </row>
    <row r="62" spans="1:19" ht="15" x14ac:dyDescent="0.2">
      <c r="A62" s="1"/>
      <c r="B62" s="1"/>
      <c r="C62" s="1"/>
      <c r="D62" s="1"/>
      <c r="E62" s="2">
        <f>E61/55</f>
        <v>0.18181818181818182</v>
      </c>
      <c r="F62" s="3" t="s">
        <v>78</v>
      </c>
      <c r="G62" s="3">
        <f>G58/55</f>
        <v>5.4545454545454543E-2</v>
      </c>
      <c r="H62" s="1"/>
      <c r="I62" s="1"/>
      <c r="J62" s="1"/>
      <c r="K62" s="1"/>
      <c r="L62" s="3"/>
      <c r="M62" s="3"/>
      <c r="N62" s="3"/>
      <c r="O62" s="3"/>
      <c r="P62" s="3"/>
      <c r="Q62" s="3"/>
      <c r="R62" s="3"/>
      <c r="S62" s="3"/>
    </row>
    <row r="63" spans="1:19" ht="15" x14ac:dyDescent="0.2">
      <c r="A63" s="1"/>
      <c r="B63" s="1"/>
      <c r="C63" s="1"/>
      <c r="D63" s="1"/>
      <c r="E63" s="2" t="s">
        <v>79</v>
      </c>
      <c r="F63" s="3" t="s">
        <v>80</v>
      </c>
      <c r="G63" s="3">
        <f>G59/55</f>
        <v>7.2727272727272724E-2</v>
      </c>
      <c r="H63" s="1"/>
      <c r="I63" s="1"/>
      <c r="J63" s="1"/>
      <c r="K63" s="1"/>
      <c r="L63" s="3"/>
      <c r="M63" s="3"/>
      <c r="N63" s="3"/>
      <c r="O63" s="3"/>
      <c r="P63" s="3"/>
      <c r="Q63" s="3"/>
      <c r="R63" s="3"/>
      <c r="S63" s="3"/>
    </row>
    <row r="64" spans="1:19" x14ac:dyDescent="0.15">
      <c r="A64" s="1"/>
      <c r="B64" s="1"/>
      <c r="C64" s="1"/>
      <c r="D64" s="1"/>
      <c r="E64" s="1">
        <f>COUNTIF(F3:F57,"=Don't know")</f>
        <v>0</v>
      </c>
      <c r="F64" s="3" t="s">
        <v>81</v>
      </c>
      <c r="G64" s="3">
        <f>G60/55</f>
        <v>5.4545454545454543E-2</v>
      </c>
      <c r="H64" s="1"/>
      <c r="I64" s="1"/>
      <c r="J64" s="1"/>
      <c r="K64" s="1"/>
      <c r="L64" s="3"/>
      <c r="M64" s="3"/>
      <c r="N64" s="3"/>
      <c r="O64" s="3"/>
      <c r="P64" s="3"/>
      <c r="Q64" s="3"/>
      <c r="R64" s="3"/>
      <c r="S64" s="3"/>
    </row>
    <row r="65" spans="1:19" x14ac:dyDescent="0.15">
      <c r="A65" s="1"/>
      <c r="B65" s="1"/>
      <c r="C65" s="1"/>
      <c r="D65" s="1"/>
      <c r="E65" s="3">
        <f>(55-E64)/55</f>
        <v>1</v>
      </c>
      <c r="F65" s="3" t="s">
        <v>82</v>
      </c>
      <c r="G65" s="3">
        <f>G61/55</f>
        <v>0.8</v>
      </c>
      <c r="H65" s="1"/>
      <c r="I65" s="1"/>
      <c r="J65" s="1"/>
      <c r="K65" s="1"/>
      <c r="L65" s="3"/>
      <c r="M65" s="3"/>
      <c r="N65" s="3"/>
      <c r="O65" s="3"/>
      <c r="P65" s="3"/>
      <c r="Q65" s="3"/>
      <c r="R65" s="3"/>
      <c r="S65" s="3"/>
    </row>
    <row r="66" spans="1:19" x14ac:dyDescent="0.15">
      <c r="A66" s="1"/>
      <c r="B66" s="1"/>
      <c r="C66" s="1"/>
      <c r="D66" s="1"/>
      <c r="E66" s="1"/>
      <c r="F66" s="3" t="s">
        <v>83</v>
      </c>
      <c r="G66" s="3">
        <f>G58/(55-G61)</f>
        <v>0.27272727272727271</v>
      </c>
      <c r="H66" s="1"/>
      <c r="I66" s="1"/>
      <c r="J66" s="1"/>
      <c r="K66" s="1"/>
      <c r="L66" s="3"/>
      <c r="M66" s="3"/>
      <c r="N66" s="3"/>
      <c r="O66" s="3"/>
      <c r="P66" s="3"/>
      <c r="Q66" s="3"/>
      <c r="R66" s="3"/>
      <c r="S66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opLeftCell="B32" workbookViewId="0">
      <selection activeCell="D2" sqref="D2"/>
    </sheetView>
  </sheetViews>
  <sheetFormatPr baseColWidth="10" defaultRowHeight="13" x14ac:dyDescent="0.15"/>
  <cols>
    <col min="1" max="16384" width="10.83203125" style="4"/>
  </cols>
  <sheetData>
    <row r="1" spans="1:18" x14ac:dyDescent="0.15">
      <c r="A1" s="3"/>
      <c r="B1" s="3"/>
      <c r="C1" s="3"/>
      <c r="D1" s="3"/>
      <c r="E1" s="3"/>
      <c r="F1" s="3" t="s">
        <v>0</v>
      </c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</row>
    <row r="2" spans="1:18" x14ac:dyDescent="0.15">
      <c r="A2" s="3"/>
      <c r="B2" s="3"/>
      <c r="C2" s="3"/>
      <c r="D2" s="3" t="s">
        <v>260</v>
      </c>
      <c r="E2" s="3" t="s">
        <v>260</v>
      </c>
      <c r="F2" s="3" t="s">
        <v>5</v>
      </c>
      <c r="G2" s="1"/>
      <c r="H2" s="1"/>
      <c r="I2" s="1"/>
      <c r="J2" s="1"/>
      <c r="K2" s="3"/>
      <c r="L2" s="3" t="s">
        <v>1</v>
      </c>
      <c r="M2" s="3"/>
      <c r="N2" s="3"/>
      <c r="O2" s="3" t="s">
        <v>2</v>
      </c>
      <c r="P2" s="3"/>
      <c r="Q2" s="3"/>
      <c r="R2" s="3"/>
    </row>
    <row r="3" spans="1:18" x14ac:dyDescent="0.15">
      <c r="A3" s="3"/>
      <c r="B3" s="3"/>
      <c r="C3" s="3"/>
      <c r="D3" s="3" t="s">
        <v>84</v>
      </c>
      <c r="E3" s="3" t="s">
        <v>85</v>
      </c>
      <c r="F3" s="3"/>
      <c r="G3" s="6" t="s">
        <v>6</v>
      </c>
      <c r="H3" s="6" t="s">
        <v>7</v>
      </c>
      <c r="I3" s="6" t="s">
        <v>8</v>
      </c>
      <c r="J3" s="6" t="s">
        <v>9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6</v>
      </c>
      <c r="P3" s="6" t="s">
        <v>7</v>
      </c>
      <c r="Q3" s="6" t="s">
        <v>8</v>
      </c>
      <c r="R3" s="6" t="s">
        <v>9</v>
      </c>
    </row>
    <row r="4" spans="1:18" x14ac:dyDescent="0.15">
      <c r="A4" s="8">
        <v>1</v>
      </c>
      <c r="B4" s="8">
        <v>46189</v>
      </c>
      <c r="C4" s="8" t="s">
        <v>10</v>
      </c>
      <c r="D4" s="3">
        <v>1</v>
      </c>
      <c r="E4" s="1" t="s">
        <v>86</v>
      </c>
      <c r="F4" s="1" t="s">
        <v>12</v>
      </c>
      <c r="G4" s="6" t="s">
        <v>12</v>
      </c>
      <c r="H4" s="6"/>
      <c r="I4" s="6" t="s">
        <v>12</v>
      </c>
      <c r="J4" s="6"/>
      <c r="K4" s="3">
        <f>IF(G4="y",IF(F4="y",1,0),0)</f>
        <v>1</v>
      </c>
      <c r="L4" s="3">
        <f>IF(H4="y",IF(F4="y",1,0),0)</f>
        <v>0</v>
      </c>
      <c r="M4" s="3">
        <f>IF(I4="y",IF(F4="y",1,0),0)</f>
        <v>1</v>
      </c>
      <c r="N4" s="3">
        <f>IF(J4="y",IF(F4="y",1,0),0)</f>
        <v>0</v>
      </c>
      <c r="O4" s="3">
        <f>COUNTIFS(F4:F58,"?",G4:G58,"y")</f>
        <v>23</v>
      </c>
      <c r="P4" s="3">
        <f>COUNTIFS(F4:F58,"?",H4:H58,"y")</f>
        <v>7</v>
      </c>
      <c r="Q4" s="3">
        <f>COUNTIFS(F4:F58,"?",I4:I58,"y")</f>
        <v>27</v>
      </c>
      <c r="R4" s="3">
        <f>COUNTIFS(F4:F58,"?",J4:J58,"y")</f>
        <v>3</v>
      </c>
    </row>
    <row r="5" spans="1:18" x14ac:dyDescent="0.15">
      <c r="A5" s="9">
        <v>26</v>
      </c>
      <c r="B5" s="9">
        <v>25484</v>
      </c>
      <c r="C5" s="9" t="s">
        <v>13</v>
      </c>
      <c r="D5" s="3">
        <v>26</v>
      </c>
      <c r="E5" s="3" t="s">
        <v>87</v>
      </c>
      <c r="F5" s="3"/>
      <c r="G5" s="6" t="s">
        <v>12</v>
      </c>
      <c r="H5" s="6"/>
      <c r="I5" s="6" t="s">
        <v>12</v>
      </c>
      <c r="J5" s="6"/>
      <c r="K5" s="3">
        <f t="shared" ref="K5:K58" si="0">IF(G5="y",IF(F5="y",1,0),0)</f>
        <v>0</v>
      </c>
      <c r="L5" s="3">
        <f t="shared" ref="L5:L58" si="1">IF(H5="y",IF(F5="y",1,0),0)</f>
        <v>0</v>
      </c>
      <c r="M5" s="3">
        <f t="shared" ref="M5:M58" si="2">IF(I5="y",IF(F5="y",1,0),0)</f>
        <v>0</v>
      </c>
      <c r="N5" s="3">
        <f t="shared" ref="N5:N58" si="3">IF(J5="y",IF(F5="y",1,0),0)</f>
        <v>0</v>
      </c>
      <c r="O5" s="3"/>
      <c r="P5" s="3"/>
      <c r="Q5" s="3"/>
      <c r="R5" s="3"/>
    </row>
    <row r="6" spans="1:18" ht="15" x14ac:dyDescent="0.15">
      <c r="A6" s="11">
        <v>33</v>
      </c>
      <c r="B6" s="11">
        <v>22308</v>
      </c>
      <c r="C6" s="11" t="s">
        <v>14</v>
      </c>
      <c r="D6" s="3">
        <v>33</v>
      </c>
      <c r="E6" s="3" t="s">
        <v>87</v>
      </c>
      <c r="F6" s="3"/>
      <c r="G6" s="6"/>
      <c r="H6" s="6" t="s">
        <v>12</v>
      </c>
      <c r="I6" s="6"/>
      <c r="J6" s="6" t="s">
        <v>12</v>
      </c>
      <c r="K6" s="3">
        <f t="shared" si="0"/>
        <v>0</v>
      </c>
      <c r="L6" s="3">
        <f t="shared" si="1"/>
        <v>0</v>
      </c>
      <c r="M6" s="3">
        <f t="shared" si="2"/>
        <v>0</v>
      </c>
      <c r="N6" s="3">
        <f t="shared" si="3"/>
        <v>0</v>
      </c>
      <c r="O6" s="3"/>
      <c r="P6" s="3"/>
      <c r="Q6" s="3"/>
      <c r="R6" s="3"/>
    </row>
    <row r="7" spans="1:18" x14ac:dyDescent="0.15">
      <c r="A7" s="12">
        <v>56</v>
      </c>
      <c r="B7" s="12">
        <v>40876</v>
      </c>
      <c r="C7" s="12" t="s">
        <v>15</v>
      </c>
      <c r="D7" s="3">
        <v>56</v>
      </c>
      <c r="E7" s="3" t="s">
        <v>88</v>
      </c>
      <c r="F7" s="3" t="s">
        <v>12</v>
      </c>
      <c r="G7" s="6"/>
      <c r="H7" s="6" t="s">
        <v>12</v>
      </c>
      <c r="I7" s="6" t="s">
        <v>12</v>
      </c>
      <c r="J7" s="6"/>
      <c r="K7" s="3">
        <f t="shared" si="0"/>
        <v>0</v>
      </c>
      <c r="L7" s="3">
        <f t="shared" si="1"/>
        <v>1</v>
      </c>
      <c r="M7" s="3">
        <f t="shared" si="2"/>
        <v>1</v>
      </c>
      <c r="N7" s="3">
        <f t="shared" si="3"/>
        <v>0</v>
      </c>
      <c r="O7" s="3"/>
      <c r="P7" s="3"/>
      <c r="Q7" s="3"/>
      <c r="R7" s="3"/>
    </row>
    <row r="8" spans="1:18" x14ac:dyDescent="0.15">
      <c r="A8" s="13">
        <v>70</v>
      </c>
      <c r="B8" s="13">
        <v>22303</v>
      </c>
      <c r="C8" s="13" t="s">
        <v>16</v>
      </c>
      <c r="D8" s="3">
        <v>70</v>
      </c>
      <c r="E8" s="3" t="s">
        <v>87</v>
      </c>
      <c r="F8" s="3"/>
      <c r="G8" s="6"/>
      <c r="H8" s="6" t="s">
        <v>12</v>
      </c>
      <c r="I8" s="6"/>
      <c r="J8" s="6" t="s">
        <v>12</v>
      </c>
      <c r="K8" s="3">
        <f t="shared" si="0"/>
        <v>0</v>
      </c>
      <c r="L8" s="3">
        <f t="shared" si="1"/>
        <v>0</v>
      </c>
      <c r="M8" s="3">
        <f t="shared" si="2"/>
        <v>0</v>
      </c>
      <c r="N8" s="3">
        <f t="shared" si="3"/>
        <v>0</v>
      </c>
      <c r="O8" s="3"/>
      <c r="P8" s="3"/>
      <c r="Q8" s="3"/>
      <c r="R8" s="3"/>
    </row>
    <row r="9" spans="1:18" x14ac:dyDescent="0.15">
      <c r="A9" s="14">
        <v>85</v>
      </c>
      <c r="B9" s="14">
        <v>34509</v>
      </c>
      <c r="C9" s="14" t="s">
        <v>17</v>
      </c>
      <c r="D9" s="3">
        <v>85</v>
      </c>
      <c r="E9" s="3" t="s">
        <v>87</v>
      </c>
      <c r="F9" s="3"/>
      <c r="G9" s="6"/>
      <c r="H9" s="6" t="s">
        <v>12</v>
      </c>
      <c r="I9" s="6"/>
      <c r="J9" s="6" t="s">
        <v>12</v>
      </c>
      <c r="K9" s="3">
        <f t="shared" si="0"/>
        <v>0</v>
      </c>
      <c r="L9" s="3">
        <f t="shared" si="1"/>
        <v>0</v>
      </c>
      <c r="M9" s="3">
        <f t="shared" si="2"/>
        <v>0</v>
      </c>
      <c r="N9" s="3">
        <f t="shared" si="3"/>
        <v>0</v>
      </c>
      <c r="O9" s="3"/>
      <c r="P9" s="3"/>
      <c r="Q9" s="3"/>
      <c r="R9" s="3"/>
    </row>
    <row r="10" spans="1:18" ht="15" x14ac:dyDescent="0.15">
      <c r="A10" s="15">
        <v>106</v>
      </c>
      <c r="B10" s="15">
        <v>31059</v>
      </c>
      <c r="C10" s="16" t="s">
        <v>18</v>
      </c>
      <c r="D10" s="3">
        <v>106</v>
      </c>
      <c r="E10" s="3" t="s">
        <v>89</v>
      </c>
      <c r="F10" s="3" t="s">
        <v>12</v>
      </c>
      <c r="G10" s="6" t="s">
        <v>12</v>
      </c>
      <c r="H10" s="6"/>
      <c r="I10" s="6" t="s">
        <v>12</v>
      </c>
      <c r="J10" s="6"/>
      <c r="K10" s="3">
        <f t="shared" si="0"/>
        <v>1</v>
      </c>
      <c r="L10" s="3">
        <f t="shared" si="1"/>
        <v>0</v>
      </c>
      <c r="M10" s="3">
        <f t="shared" si="2"/>
        <v>1</v>
      </c>
      <c r="N10" s="3">
        <f t="shared" si="3"/>
        <v>0</v>
      </c>
      <c r="O10" s="3"/>
      <c r="P10" s="3"/>
      <c r="Q10" s="3"/>
      <c r="R10" s="3"/>
    </row>
    <row r="11" spans="1:18" x14ac:dyDescent="0.15">
      <c r="A11" s="17">
        <v>124</v>
      </c>
      <c r="B11" s="17">
        <v>23548</v>
      </c>
      <c r="C11" s="17" t="s">
        <v>19</v>
      </c>
      <c r="D11" s="3">
        <v>124</v>
      </c>
      <c r="E11" s="3" t="s">
        <v>90</v>
      </c>
      <c r="F11" s="3" t="s">
        <v>12</v>
      </c>
      <c r="G11" s="6" t="s">
        <v>12</v>
      </c>
      <c r="H11" s="6"/>
      <c r="I11" s="6" t="s">
        <v>12</v>
      </c>
      <c r="J11" s="6"/>
      <c r="K11" s="3">
        <f t="shared" si="0"/>
        <v>1</v>
      </c>
      <c r="L11" s="3">
        <f t="shared" si="1"/>
        <v>0</v>
      </c>
      <c r="M11" s="3">
        <f t="shared" si="2"/>
        <v>1</v>
      </c>
      <c r="N11" s="3">
        <f t="shared" si="3"/>
        <v>0</v>
      </c>
      <c r="O11" s="3"/>
      <c r="P11" s="3"/>
      <c r="Q11" s="3"/>
      <c r="R11" s="3"/>
    </row>
    <row r="12" spans="1:18" x14ac:dyDescent="0.15">
      <c r="A12" s="18">
        <v>144</v>
      </c>
      <c r="B12" s="18">
        <v>2854</v>
      </c>
      <c r="C12" s="18" t="s">
        <v>22</v>
      </c>
      <c r="D12" s="3">
        <v>144</v>
      </c>
      <c r="E12" s="3" t="s">
        <v>91</v>
      </c>
      <c r="F12" s="3" t="s">
        <v>12</v>
      </c>
      <c r="G12" s="6" t="s">
        <v>12</v>
      </c>
      <c r="H12" s="6"/>
      <c r="I12" s="6" t="s">
        <v>12</v>
      </c>
      <c r="J12" s="6"/>
      <c r="K12" s="3">
        <f t="shared" si="0"/>
        <v>1</v>
      </c>
      <c r="L12" s="3">
        <f t="shared" si="1"/>
        <v>0</v>
      </c>
      <c r="M12" s="3">
        <f t="shared" si="2"/>
        <v>1</v>
      </c>
      <c r="N12" s="3">
        <f t="shared" si="3"/>
        <v>0</v>
      </c>
      <c r="O12" s="3"/>
      <c r="P12" s="3"/>
      <c r="Q12" s="3"/>
      <c r="R12" s="3"/>
    </row>
    <row r="13" spans="1:18" x14ac:dyDescent="0.15">
      <c r="A13" s="19">
        <v>149</v>
      </c>
      <c r="B13" s="19">
        <v>40886</v>
      </c>
      <c r="C13" s="19" t="s">
        <v>25</v>
      </c>
      <c r="D13" s="3">
        <v>149</v>
      </c>
      <c r="E13" s="3" t="s">
        <v>92</v>
      </c>
      <c r="F13" s="3" t="s">
        <v>12</v>
      </c>
      <c r="G13" s="6" t="s">
        <v>12</v>
      </c>
      <c r="H13" s="6"/>
      <c r="I13" s="6" t="s">
        <v>12</v>
      </c>
      <c r="J13" s="6"/>
      <c r="K13" s="3">
        <f t="shared" si="0"/>
        <v>1</v>
      </c>
      <c r="L13" s="3">
        <f t="shared" si="1"/>
        <v>0</v>
      </c>
      <c r="M13" s="3">
        <f t="shared" si="2"/>
        <v>1</v>
      </c>
      <c r="N13" s="3">
        <f t="shared" si="3"/>
        <v>0</v>
      </c>
      <c r="O13" s="3"/>
      <c r="P13" s="3"/>
      <c r="Q13" s="3"/>
      <c r="R13" s="3"/>
    </row>
    <row r="14" spans="1:18" x14ac:dyDescent="0.15">
      <c r="A14" s="20">
        <v>169</v>
      </c>
      <c r="B14" s="20">
        <v>37919</v>
      </c>
      <c r="C14" s="20" t="s">
        <v>26</v>
      </c>
      <c r="D14" s="3">
        <v>169</v>
      </c>
      <c r="E14" s="3" t="s">
        <v>87</v>
      </c>
      <c r="F14" s="3"/>
      <c r="G14" s="6"/>
      <c r="H14" s="6" t="s">
        <v>12</v>
      </c>
      <c r="I14" s="6"/>
      <c r="J14" s="6" t="s">
        <v>12</v>
      </c>
      <c r="K14" s="3">
        <f t="shared" si="0"/>
        <v>0</v>
      </c>
      <c r="L14" s="3">
        <f t="shared" si="1"/>
        <v>0</v>
      </c>
      <c r="M14" s="3">
        <f t="shared" si="2"/>
        <v>0</v>
      </c>
      <c r="N14" s="3">
        <f t="shared" si="3"/>
        <v>0</v>
      </c>
      <c r="O14" s="3"/>
      <c r="P14" s="3"/>
      <c r="Q14" s="3"/>
      <c r="R14" s="3"/>
    </row>
    <row r="15" spans="1:18" x14ac:dyDescent="0.15">
      <c r="A15" s="14">
        <v>181</v>
      </c>
      <c r="B15" s="14">
        <v>17663</v>
      </c>
      <c r="C15" s="14" t="s">
        <v>27</v>
      </c>
      <c r="D15" s="3">
        <v>181</v>
      </c>
      <c r="E15" s="3" t="s">
        <v>87</v>
      </c>
      <c r="F15" s="3"/>
      <c r="G15" s="6"/>
      <c r="H15" s="6" t="s">
        <v>12</v>
      </c>
      <c r="I15" s="6"/>
      <c r="J15" s="6" t="s">
        <v>12</v>
      </c>
      <c r="K15" s="3">
        <f t="shared" si="0"/>
        <v>0</v>
      </c>
      <c r="L15" s="3">
        <f t="shared" si="1"/>
        <v>0</v>
      </c>
      <c r="M15" s="3">
        <f t="shared" si="2"/>
        <v>0</v>
      </c>
      <c r="N15" s="3">
        <f t="shared" si="3"/>
        <v>0</v>
      </c>
      <c r="O15" s="3"/>
      <c r="P15" s="3"/>
      <c r="Q15" s="3"/>
      <c r="R15" s="3"/>
    </row>
    <row r="16" spans="1:18" x14ac:dyDescent="0.15">
      <c r="A16" s="21">
        <v>198</v>
      </c>
      <c r="B16" s="21">
        <v>42740</v>
      </c>
      <c r="C16" s="21" t="s">
        <v>28</v>
      </c>
      <c r="D16" s="3">
        <v>198</v>
      </c>
      <c r="E16" s="3" t="s">
        <v>93</v>
      </c>
      <c r="F16" s="3" t="s">
        <v>24</v>
      </c>
      <c r="G16" s="6"/>
      <c r="H16" s="6" t="s">
        <v>12</v>
      </c>
      <c r="I16" s="6" t="s">
        <v>12</v>
      </c>
      <c r="J16" s="6"/>
      <c r="K16" s="3">
        <f t="shared" si="0"/>
        <v>0</v>
      </c>
      <c r="L16" s="3">
        <f t="shared" si="1"/>
        <v>0</v>
      </c>
      <c r="M16" s="3">
        <f t="shared" si="2"/>
        <v>0</v>
      </c>
      <c r="N16" s="3">
        <f t="shared" si="3"/>
        <v>0</v>
      </c>
      <c r="O16" s="3"/>
      <c r="P16" s="3"/>
      <c r="Q16" s="3"/>
      <c r="R16" s="3"/>
    </row>
    <row r="17" spans="1:18" x14ac:dyDescent="0.15">
      <c r="A17" s="22">
        <v>219</v>
      </c>
      <c r="B17" s="22">
        <v>46188</v>
      </c>
      <c r="C17" s="22" t="s">
        <v>29</v>
      </c>
      <c r="D17" s="3">
        <v>219</v>
      </c>
      <c r="E17" s="3" t="s">
        <v>94</v>
      </c>
      <c r="F17" s="3" t="s">
        <v>12</v>
      </c>
      <c r="G17" s="6" t="s">
        <v>12</v>
      </c>
      <c r="H17" s="6"/>
      <c r="I17" s="6" t="s">
        <v>12</v>
      </c>
      <c r="J17" s="6"/>
      <c r="K17" s="3">
        <f t="shared" si="0"/>
        <v>1</v>
      </c>
      <c r="L17" s="3">
        <f t="shared" si="1"/>
        <v>0</v>
      </c>
      <c r="M17" s="3">
        <f t="shared" si="2"/>
        <v>1</v>
      </c>
      <c r="N17" s="3">
        <f t="shared" si="3"/>
        <v>0</v>
      </c>
      <c r="O17" s="3"/>
      <c r="P17" s="3"/>
      <c r="Q17" s="3"/>
      <c r="R17" s="3"/>
    </row>
    <row r="18" spans="1:18" x14ac:dyDescent="0.15">
      <c r="A18" s="23">
        <v>237</v>
      </c>
      <c r="B18" s="23">
        <v>46252</v>
      </c>
      <c r="C18" s="23" t="s">
        <v>30</v>
      </c>
      <c r="D18" s="3">
        <v>237</v>
      </c>
      <c r="E18" s="3" t="s">
        <v>95</v>
      </c>
      <c r="F18" s="3" t="s">
        <v>24</v>
      </c>
      <c r="G18" s="6"/>
      <c r="H18" s="6" t="s">
        <v>12</v>
      </c>
      <c r="I18" s="6" t="s">
        <v>12</v>
      </c>
      <c r="J18" s="6"/>
      <c r="K18" s="3">
        <f t="shared" si="0"/>
        <v>0</v>
      </c>
      <c r="L18" s="3">
        <f t="shared" si="1"/>
        <v>0</v>
      </c>
      <c r="M18" s="3">
        <f t="shared" si="2"/>
        <v>0</v>
      </c>
      <c r="N18" s="3">
        <f t="shared" si="3"/>
        <v>0</v>
      </c>
      <c r="O18" s="3"/>
      <c r="P18" s="3"/>
      <c r="Q18" s="3"/>
      <c r="R18" s="3"/>
    </row>
    <row r="19" spans="1:18" ht="15" x14ac:dyDescent="0.15">
      <c r="A19" s="24">
        <v>244</v>
      </c>
      <c r="B19" s="24">
        <v>24477</v>
      </c>
      <c r="C19" s="25" t="s">
        <v>31</v>
      </c>
      <c r="D19" s="3">
        <v>244</v>
      </c>
      <c r="E19" s="3" t="s">
        <v>87</v>
      </c>
      <c r="F19" s="3"/>
      <c r="G19" s="6"/>
      <c r="H19" s="6" t="s">
        <v>12</v>
      </c>
      <c r="I19" s="6"/>
      <c r="J19" s="6" t="s">
        <v>12</v>
      </c>
      <c r="K19" s="3">
        <f t="shared" si="0"/>
        <v>0</v>
      </c>
      <c r="L19" s="3">
        <f t="shared" si="1"/>
        <v>0</v>
      </c>
      <c r="M19" s="3">
        <f t="shared" si="2"/>
        <v>0</v>
      </c>
      <c r="N19" s="3">
        <f t="shared" si="3"/>
        <v>0</v>
      </c>
      <c r="O19" s="3"/>
      <c r="P19" s="3"/>
      <c r="Q19" s="3"/>
      <c r="R19" s="3"/>
    </row>
    <row r="20" spans="1:18" x14ac:dyDescent="0.15">
      <c r="A20" s="26">
        <v>261</v>
      </c>
      <c r="B20" s="26">
        <v>48082</v>
      </c>
      <c r="C20" s="26" t="s">
        <v>32</v>
      </c>
      <c r="D20" s="3">
        <v>261</v>
      </c>
      <c r="E20" s="3" t="s">
        <v>96</v>
      </c>
      <c r="F20" s="3" t="s">
        <v>12</v>
      </c>
      <c r="G20" s="6" t="s">
        <v>12</v>
      </c>
      <c r="H20" s="6"/>
      <c r="I20" s="6" t="s">
        <v>12</v>
      </c>
      <c r="J20" s="6"/>
      <c r="K20" s="3">
        <f t="shared" si="0"/>
        <v>1</v>
      </c>
      <c r="L20" s="3">
        <f t="shared" si="1"/>
        <v>0</v>
      </c>
      <c r="M20" s="3">
        <f t="shared" si="2"/>
        <v>1</v>
      </c>
      <c r="N20" s="3">
        <f t="shared" si="3"/>
        <v>0</v>
      </c>
      <c r="O20" s="3"/>
      <c r="P20" s="3"/>
      <c r="Q20" s="3"/>
      <c r="R20" s="3"/>
    </row>
    <row r="21" spans="1:18" x14ac:dyDescent="0.15">
      <c r="A21" s="27">
        <v>276</v>
      </c>
      <c r="B21" s="27">
        <v>37895</v>
      </c>
      <c r="C21" s="27" t="s">
        <v>33</v>
      </c>
      <c r="D21" s="3">
        <v>276</v>
      </c>
      <c r="E21" s="3" t="s">
        <v>87</v>
      </c>
      <c r="F21" s="3"/>
      <c r="G21" s="6"/>
      <c r="H21" s="6" t="s">
        <v>12</v>
      </c>
      <c r="I21" s="6"/>
      <c r="J21" s="6" t="s">
        <v>12</v>
      </c>
      <c r="K21" s="3">
        <f t="shared" si="0"/>
        <v>0</v>
      </c>
      <c r="L21" s="3">
        <f t="shared" si="1"/>
        <v>0</v>
      </c>
      <c r="M21" s="3">
        <f t="shared" si="2"/>
        <v>0</v>
      </c>
      <c r="N21" s="3">
        <f t="shared" si="3"/>
        <v>0</v>
      </c>
      <c r="O21" s="3"/>
      <c r="P21" s="3"/>
      <c r="Q21" s="3"/>
      <c r="R21" s="3"/>
    </row>
    <row r="22" spans="1:18" x14ac:dyDescent="0.15">
      <c r="A22" s="28">
        <v>288</v>
      </c>
      <c r="B22" s="28">
        <v>40894</v>
      </c>
      <c r="C22" s="28" t="s">
        <v>34</v>
      </c>
      <c r="D22" s="3">
        <v>288</v>
      </c>
      <c r="E22" s="3" t="s">
        <v>97</v>
      </c>
      <c r="F22" s="3" t="s">
        <v>12</v>
      </c>
      <c r="G22" s="6" t="s">
        <v>12</v>
      </c>
      <c r="H22" s="6"/>
      <c r="I22" s="6" t="s">
        <v>12</v>
      </c>
      <c r="J22" s="6"/>
      <c r="K22" s="3">
        <f t="shared" si="0"/>
        <v>1</v>
      </c>
      <c r="L22" s="3">
        <f t="shared" si="1"/>
        <v>0</v>
      </c>
      <c r="M22" s="3">
        <f t="shared" si="2"/>
        <v>1</v>
      </c>
      <c r="N22" s="3">
        <f t="shared" si="3"/>
        <v>0</v>
      </c>
      <c r="O22" s="3"/>
      <c r="P22" s="3"/>
      <c r="Q22" s="3"/>
      <c r="R22" s="3"/>
    </row>
    <row r="23" spans="1:18" x14ac:dyDescent="0.15">
      <c r="A23" s="29">
        <v>309</v>
      </c>
      <c r="B23" s="29">
        <v>37900</v>
      </c>
      <c r="C23" s="29" t="s">
        <v>35</v>
      </c>
      <c r="D23" s="3">
        <v>309</v>
      </c>
      <c r="E23" s="3" t="s">
        <v>87</v>
      </c>
      <c r="F23" s="3"/>
      <c r="G23" s="6"/>
      <c r="H23" s="6" t="s">
        <v>12</v>
      </c>
      <c r="I23" s="6"/>
      <c r="J23" s="6" t="s">
        <v>12</v>
      </c>
      <c r="K23" s="3">
        <f t="shared" si="0"/>
        <v>0</v>
      </c>
      <c r="L23" s="3">
        <f t="shared" si="1"/>
        <v>0</v>
      </c>
      <c r="M23" s="3">
        <f t="shared" si="2"/>
        <v>0</v>
      </c>
      <c r="N23" s="3">
        <f t="shared" si="3"/>
        <v>0</v>
      </c>
      <c r="O23" s="3"/>
      <c r="P23" s="3"/>
      <c r="Q23" s="3"/>
      <c r="R23" s="3"/>
    </row>
    <row r="24" spans="1:18" x14ac:dyDescent="0.15">
      <c r="A24" s="8">
        <v>318</v>
      </c>
      <c r="B24" s="8">
        <v>44016</v>
      </c>
      <c r="C24" s="8" t="s">
        <v>36</v>
      </c>
      <c r="D24" s="3">
        <v>318</v>
      </c>
      <c r="E24" s="3" t="s">
        <v>98</v>
      </c>
      <c r="F24" s="3" t="s">
        <v>12</v>
      </c>
      <c r="G24" s="6" t="s">
        <v>12</v>
      </c>
      <c r="H24" s="6"/>
      <c r="I24" s="6" t="s">
        <v>12</v>
      </c>
      <c r="J24" s="6"/>
      <c r="K24" s="3">
        <f t="shared" si="0"/>
        <v>1</v>
      </c>
      <c r="L24" s="3">
        <f t="shared" si="1"/>
        <v>0</v>
      </c>
      <c r="M24" s="3">
        <f t="shared" si="2"/>
        <v>1</v>
      </c>
      <c r="N24" s="3">
        <f t="shared" si="3"/>
        <v>0</v>
      </c>
      <c r="O24" s="3"/>
      <c r="P24" s="3"/>
      <c r="Q24" s="3"/>
      <c r="R24" s="3"/>
    </row>
    <row r="25" spans="1:18" x14ac:dyDescent="0.15">
      <c r="A25" s="30">
        <v>342</v>
      </c>
      <c r="B25" s="30">
        <v>23552</v>
      </c>
      <c r="C25" s="30" t="s">
        <v>37</v>
      </c>
      <c r="D25" s="3">
        <v>342</v>
      </c>
      <c r="E25" s="3" t="s">
        <v>99</v>
      </c>
      <c r="F25" s="3"/>
      <c r="G25" s="6" t="s">
        <v>12</v>
      </c>
      <c r="H25" s="6"/>
      <c r="I25" s="6" t="s">
        <v>12</v>
      </c>
      <c r="J25" s="6"/>
      <c r="K25" s="3">
        <f t="shared" si="0"/>
        <v>0</v>
      </c>
      <c r="L25" s="3">
        <f t="shared" si="1"/>
        <v>0</v>
      </c>
      <c r="M25" s="3">
        <f t="shared" si="2"/>
        <v>0</v>
      </c>
      <c r="N25" s="3">
        <f t="shared" si="3"/>
        <v>0</v>
      </c>
      <c r="O25" s="3"/>
      <c r="P25" s="3"/>
      <c r="Q25" s="3"/>
      <c r="R25" s="3"/>
    </row>
    <row r="26" spans="1:18" x14ac:dyDescent="0.15">
      <c r="A26" s="18">
        <v>358</v>
      </c>
      <c r="B26" s="18">
        <v>37930</v>
      </c>
      <c r="C26" s="18" t="s">
        <v>38</v>
      </c>
      <c r="D26" s="3">
        <v>358</v>
      </c>
      <c r="E26" s="3" t="s">
        <v>87</v>
      </c>
      <c r="F26" s="3"/>
      <c r="G26" s="6"/>
      <c r="H26" s="6" t="s">
        <v>12</v>
      </c>
      <c r="I26" s="6"/>
      <c r="J26" s="6" t="s">
        <v>12</v>
      </c>
      <c r="K26" s="3">
        <f t="shared" si="0"/>
        <v>0</v>
      </c>
      <c r="L26" s="3">
        <f t="shared" si="1"/>
        <v>0</v>
      </c>
      <c r="M26" s="3">
        <f t="shared" si="2"/>
        <v>0</v>
      </c>
      <c r="N26" s="3">
        <f t="shared" si="3"/>
        <v>0</v>
      </c>
      <c r="O26" s="3"/>
      <c r="P26" s="3"/>
      <c r="Q26" s="3"/>
      <c r="R26" s="3"/>
    </row>
    <row r="27" spans="1:18" x14ac:dyDescent="0.15">
      <c r="A27" s="15">
        <v>364</v>
      </c>
      <c r="B27" s="15">
        <v>44251</v>
      </c>
      <c r="C27" s="15" t="s">
        <v>39</v>
      </c>
      <c r="D27" s="3">
        <v>364</v>
      </c>
      <c r="E27" s="3" t="s">
        <v>100</v>
      </c>
      <c r="F27" s="3" t="s">
        <v>12</v>
      </c>
      <c r="G27" s="6" t="s">
        <v>12</v>
      </c>
      <c r="H27" s="6"/>
      <c r="I27" s="6" t="s">
        <v>12</v>
      </c>
      <c r="J27" s="6"/>
      <c r="K27" s="3">
        <f t="shared" si="0"/>
        <v>1</v>
      </c>
      <c r="L27" s="3">
        <f t="shared" si="1"/>
        <v>0</v>
      </c>
      <c r="M27" s="3">
        <f t="shared" si="2"/>
        <v>1</v>
      </c>
      <c r="N27" s="3">
        <f t="shared" si="3"/>
        <v>0</v>
      </c>
      <c r="O27" s="3"/>
      <c r="P27" s="3"/>
      <c r="Q27" s="3"/>
      <c r="R27" s="3"/>
    </row>
    <row r="28" spans="1:18" x14ac:dyDescent="0.15">
      <c r="A28" s="22">
        <v>381</v>
      </c>
      <c r="B28" s="22">
        <v>48081</v>
      </c>
      <c r="C28" s="22" t="s">
        <v>40</v>
      </c>
      <c r="D28" s="3">
        <v>381</v>
      </c>
      <c r="E28" s="3" t="s">
        <v>96</v>
      </c>
      <c r="F28" s="3" t="s">
        <v>12</v>
      </c>
      <c r="G28" s="6" t="s">
        <v>12</v>
      </c>
      <c r="H28" s="6"/>
      <c r="I28" s="6" t="s">
        <v>12</v>
      </c>
      <c r="J28" s="6"/>
      <c r="K28" s="3">
        <f t="shared" si="0"/>
        <v>1</v>
      </c>
      <c r="L28" s="3">
        <f t="shared" si="1"/>
        <v>0</v>
      </c>
      <c r="M28" s="3">
        <f t="shared" si="2"/>
        <v>1</v>
      </c>
      <c r="N28" s="3">
        <f t="shared" si="3"/>
        <v>0</v>
      </c>
      <c r="O28" s="3"/>
      <c r="P28" s="3"/>
      <c r="Q28" s="3"/>
      <c r="R28" s="3"/>
    </row>
    <row r="29" spans="1:18" x14ac:dyDescent="0.15">
      <c r="A29" s="24">
        <v>407</v>
      </c>
      <c r="B29" s="24">
        <v>27612</v>
      </c>
      <c r="C29" s="24" t="s">
        <v>41</v>
      </c>
      <c r="D29" s="3">
        <v>407</v>
      </c>
      <c r="E29" s="3" t="s">
        <v>101</v>
      </c>
      <c r="F29" s="3" t="s">
        <v>12</v>
      </c>
      <c r="G29" s="6"/>
      <c r="H29" s="6" t="s">
        <v>12</v>
      </c>
      <c r="I29" s="6"/>
      <c r="J29" s="6" t="s">
        <v>12</v>
      </c>
      <c r="K29" s="3">
        <f t="shared" si="0"/>
        <v>0</v>
      </c>
      <c r="L29" s="3">
        <f t="shared" si="1"/>
        <v>1</v>
      </c>
      <c r="M29" s="3">
        <f t="shared" si="2"/>
        <v>0</v>
      </c>
      <c r="N29" s="3">
        <f t="shared" si="3"/>
        <v>1</v>
      </c>
      <c r="O29" s="3"/>
      <c r="P29" s="3"/>
      <c r="Q29" s="3"/>
      <c r="R29" s="3"/>
    </row>
    <row r="30" spans="1:18" x14ac:dyDescent="0.15">
      <c r="A30" s="23">
        <v>418</v>
      </c>
      <c r="B30" s="23">
        <v>37903</v>
      </c>
      <c r="C30" s="23" t="s">
        <v>43</v>
      </c>
      <c r="D30" s="3">
        <v>418</v>
      </c>
      <c r="E30" s="3" t="s">
        <v>87</v>
      </c>
      <c r="F30" s="3"/>
      <c r="G30" s="6"/>
      <c r="H30" s="6" t="s">
        <v>12</v>
      </c>
      <c r="I30" s="6"/>
      <c r="J30" s="6" t="s">
        <v>12</v>
      </c>
      <c r="K30" s="3">
        <f t="shared" si="0"/>
        <v>0</v>
      </c>
      <c r="L30" s="3">
        <f t="shared" si="1"/>
        <v>0</v>
      </c>
      <c r="M30" s="3">
        <f t="shared" si="2"/>
        <v>0</v>
      </c>
      <c r="N30" s="3">
        <f t="shared" si="3"/>
        <v>0</v>
      </c>
      <c r="O30" s="3"/>
      <c r="P30" s="3"/>
      <c r="Q30" s="3"/>
      <c r="R30" s="3"/>
    </row>
    <row r="31" spans="1:18" x14ac:dyDescent="0.15">
      <c r="A31" s="27">
        <v>433</v>
      </c>
      <c r="B31" s="27">
        <v>42741</v>
      </c>
      <c r="C31" s="27" t="s">
        <v>44</v>
      </c>
      <c r="D31" s="3">
        <v>433</v>
      </c>
      <c r="E31" s="3" t="s">
        <v>102</v>
      </c>
      <c r="F31" s="3" t="s">
        <v>12</v>
      </c>
      <c r="G31" s="6" t="s">
        <v>12</v>
      </c>
      <c r="H31" s="6"/>
      <c r="I31" s="6" t="s">
        <v>12</v>
      </c>
      <c r="J31" s="6"/>
      <c r="K31" s="3">
        <f t="shared" si="0"/>
        <v>1</v>
      </c>
      <c r="L31" s="3">
        <f t="shared" si="1"/>
        <v>0</v>
      </c>
      <c r="M31" s="3">
        <f t="shared" si="2"/>
        <v>1</v>
      </c>
      <c r="N31" s="3">
        <f t="shared" si="3"/>
        <v>0</v>
      </c>
      <c r="O31" s="3"/>
      <c r="P31" s="3"/>
      <c r="Q31" s="3"/>
      <c r="R31" s="3"/>
    </row>
    <row r="32" spans="1:18" x14ac:dyDescent="0.15">
      <c r="A32" s="28">
        <v>441</v>
      </c>
      <c r="B32" s="28">
        <v>25406</v>
      </c>
      <c r="C32" s="28" t="s">
        <v>46</v>
      </c>
      <c r="D32" s="3">
        <v>441</v>
      </c>
      <c r="E32" s="3" t="s">
        <v>87</v>
      </c>
      <c r="F32" s="3"/>
      <c r="G32" s="6"/>
      <c r="H32" s="6" t="s">
        <v>12</v>
      </c>
      <c r="I32" s="6"/>
      <c r="J32" s="6" t="s">
        <v>12</v>
      </c>
      <c r="K32" s="3">
        <f t="shared" si="0"/>
        <v>0</v>
      </c>
      <c r="L32" s="3">
        <f t="shared" si="1"/>
        <v>0</v>
      </c>
      <c r="M32" s="3">
        <f t="shared" si="2"/>
        <v>0</v>
      </c>
      <c r="N32" s="3">
        <f t="shared" si="3"/>
        <v>0</v>
      </c>
      <c r="O32" s="3"/>
      <c r="P32" s="3"/>
      <c r="Q32" s="3"/>
      <c r="R32" s="3"/>
    </row>
    <row r="33" spans="1:18" x14ac:dyDescent="0.15">
      <c r="A33" s="29">
        <v>463</v>
      </c>
      <c r="B33" s="29">
        <v>40877</v>
      </c>
      <c r="C33" s="29" t="s">
        <v>47</v>
      </c>
      <c r="D33" s="3">
        <v>463</v>
      </c>
      <c r="E33" s="3" t="s">
        <v>103</v>
      </c>
      <c r="F33" s="3" t="s">
        <v>12</v>
      </c>
      <c r="G33" s="6" t="s">
        <v>12</v>
      </c>
      <c r="H33" s="6"/>
      <c r="I33" s="6" t="s">
        <v>12</v>
      </c>
      <c r="J33" s="6"/>
      <c r="K33" s="3">
        <f t="shared" si="0"/>
        <v>1</v>
      </c>
      <c r="L33" s="3">
        <f t="shared" si="1"/>
        <v>0</v>
      </c>
      <c r="M33" s="3">
        <f t="shared" si="2"/>
        <v>1</v>
      </c>
      <c r="N33" s="3">
        <f t="shared" si="3"/>
        <v>0</v>
      </c>
      <c r="O33" s="3"/>
      <c r="P33" s="3"/>
      <c r="Q33" s="3"/>
      <c r="R33" s="3"/>
    </row>
    <row r="34" spans="1:18" x14ac:dyDescent="0.15">
      <c r="A34" s="30">
        <v>475</v>
      </c>
      <c r="B34" s="30">
        <v>40893</v>
      </c>
      <c r="C34" s="30" t="s">
        <v>39</v>
      </c>
      <c r="D34" s="3">
        <v>475</v>
      </c>
      <c r="E34" s="3" t="s">
        <v>104</v>
      </c>
      <c r="F34" s="3" t="s">
        <v>12</v>
      </c>
      <c r="G34" s="6" t="s">
        <v>12</v>
      </c>
      <c r="H34" s="6"/>
      <c r="I34" s="6" t="s">
        <v>12</v>
      </c>
      <c r="J34" s="6"/>
      <c r="K34" s="3">
        <f t="shared" si="0"/>
        <v>1</v>
      </c>
      <c r="L34" s="3">
        <f t="shared" si="1"/>
        <v>0</v>
      </c>
      <c r="M34" s="3">
        <f t="shared" si="2"/>
        <v>1</v>
      </c>
      <c r="N34" s="3">
        <f t="shared" si="3"/>
        <v>0</v>
      </c>
      <c r="O34" s="3"/>
      <c r="P34" s="3"/>
      <c r="Q34" s="3"/>
      <c r="R34" s="3"/>
    </row>
    <row r="35" spans="1:18" x14ac:dyDescent="0.15">
      <c r="A35" s="31">
        <v>494</v>
      </c>
      <c r="B35" s="31">
        <v>13400</v>
      </c>
      <c r="C35" s="31" t="s">
        <v>48</v>
      </c>
      <c r="D35" s="3">
        <v>494</v>
      </c>
      <c r="E35" s="3" t="s">
        <v>99</v>
      </c>
      <c r="F35" s="3"/>
      <c r="G35" s="6" t="s">
        <v>12</v>
      </c>
      <c r="H35" s="6"/>
      <c r="I35" s="6" t="s">
        <v>12</v>
      </c>
      <c r="J35" s="6"/>
      <c r="K35" s="3">
        <f t="shared" si="0"/>
        <v>0</v>
      </c>
      <c r="L35" s="3">
        <f t="shared" si="1"/>
        <v>0</v>
      </c>
      <c r="M35" s="3">
        <f t="shared" si="2"/>
        <v>0</v>
      </c>
      <c r="N35" s="3">
        <f t="shared" si="3"/>
        <v>0</v>
      </c>
      <c r="O35" s="3"/>
      <c r="P35" s="3"/>
      <c r="Q35" s="3"/>
      <c r="R35" s="3"/>
    </row>
    <row r="36" spans="1:18" x14ac:dyDescent="0.15">
      <c r="A36" s="32">
        <v>512</v>
      </c>
      <c r="B36" s="32">
        <v>3235</v>
      </c>
      <c r="C36" s="32" t="s">
        <v>49</v>
      </c>
      <c r="D36" s="3">
        <v>512</v>
      </c>
      <c r="E36" s="3" t="s">
        <v>88</v>
      </c>
      <c r="F36" s="3" t="s">
        <v>12</v>
      </c>
      <c r="G36" s="6" t="s">
        <v>12</v>
      </c>
      <c r="H36" s="6"/>
      <c r="I36" s="6" t="s">
        <v>12</v>
      </c>
      <c r="J36" s="6"/>
      <c r="K36" s="3">
        <f t="shared" si="0"/>
        <v>1</v>
      </c>
      <c r="L36" s="3">
        <f t="shared" si="1"/>
        <v>0</v>
      </c>
      <c r="M36" s="3">
        <f t="shared" si="2"/>
        <v>1</v>
      </c>
      <c r="N36" s="3">
        <f t="shared" si="3"/>
        <v>0</v>
      </c>
      <c r="O36" s="3"/>
      <c r="P36" s="3"/>
      <c r="Q36" s="3"/>
      <c r="R36" s="3"/>
    </row>
    <row r="37" spans="1:18" x14ac:dyDescent="0.15">
      <c r="A37" s="24">
        <v>526</v>
      </c>
      <c r="B37" s="24">
        <v>17654</v>
      </c>
      <c r="C37" s="24" t="s">
        <v>50</v>
      </c>
      <c r="D37" s="3">
        <v>526</v>
      </c>
      <c r="E37" s="3" t="s">
        <v>87</v>
      </c>
      <c r="F37" s="3"/>
      <c r="G37" s="6"/>
      <c r="H37" s="6" t="s">
        <v>12</v>
      </c>
      <c r="I37" s="6"/>
      <c r="J37" s="6" t="s">
        <v>12</v>
      </c>
      <c r="K37" s="3">
        <f t="shared" si="0"/>
        <v>0</v>
      </c>
      <c r="L37" s="3">
        <f t="shared" si="1"/>
        <v>0</v>
      </c>
      <c r="M37" s="3">
        <f t="shared" si="2"/>
        <v>0</v>
      </c>
      <c r="N37" s="3">
        <f t="shared" si="3"/>
        <v>0</v>
      </c>
      <c r="O37" s="3"/>
      <c r="P37" s="3"/>
      <c r="Q37" s="3"/>
      <c r="R37" s="3"/>
    </row>
    <row r="38" spans="1:18" x14ac:dyDescent="0.15">
      <c r="A38" s="21">
        <v>532</v>
      </c>
      <c r="B38" s="21">
        <v>15007</v>
      </c>
      <c r="C38" s="21" t="s">
        <v>52</v>
      </c>
      <c r="D38" s="3">
        <v>532</v>
      </c>
      <c r="E38" s="3" t="s">
        <v>105</v>
      </c>
      <c r="F38" s="3" t="s">
        <v>21</v>
      </c>
      <c r="G38" s="6" t="s">
        <v>12</v>
      </c>
      <c r="H38" s="6"/>
      <c r="I38" s="6" t="s">
        <v>12</v>
      </c>
      <c r="J38" s="6"/>
      <c r="K38" s="3">
        <f t="shared" si="0"/>
        <v>0</v>
      </c>
      <c r="L38" s="3">
        <f t="shared" si="1"/>
        <v>0</v>
      </c>
      <c r="M38" s="3">
        <f t="shared" si="2"/>
        <v>0</v>
      </c>
      <c r="N38" s="3">
        <f t="shared" si="3"/>
        <v>0</v>
      </c>
      <c r="O38" s="3"/>
      <c r="P38" s="3"/>
      <c r="Q38" s="3"/>
      <c r="R38" s="3"/>
    </row>
    <row r="39" spans="1:18" x14ac:dyDescent="0.15">
      <c r="A39" s="33">
        <v>553</v>
      </c>
      <c r="B39" s="33">
        <v>42742</v>
      </c>
      <c r="C39" s="33" t="s">
        <v>53</v>
      </c>
      <c r="D39" s="3">
        <v>553</v>
      </c>
      <c r="E39" s="3" t="s">
        <v>106</v>
      </c>
      <c r="F39" s="3" t="s">
        <v>12</v>
      </c>
      <c r="G39" s="6" t="s">
        <v>12</v>
      </c>
      <c r="H39" s="6"/>
      <c r="I39" s="6" t="s">
        <v>12</v>
      </c>
      <c r="J39" s="6"/>
      <c r="K39" s="3">
        <f t="shared" si="0"/>
        <v>1</v>
      </c>
      <c r="L39" s="3">
        <f t="shared" si="1"/>
        <v>0</v>
      </c>
      <c r="M39" s="3">
        <f t="shared" si="2"/>
        <v>1</v>
      </c>
      <c r="N39" s="3">
        <f t="shared" si="3"/>
        <v>0</v>
      </c>
      <c r="O39" s="3"/>
      <c r="P39" s="3"/>
      <c r="Q39" s="3"/>
      <c r="R39" s="3"/>
    </row>
    <row r="40" spans="1:18" x14ac:dyDescent="0.15">
      <c r="A40" s="18">
        <v>573</v>
      </c>
      <c r="B40" s="18">
        <v>10349</v>
      </c>
      <c r="C40" s="18" t="s">
        <v>54</v>
      </c>
      <c r="D40" s="3">
        <v>573</v>
      </c>
      <c r="E40" s="3" t="s">
        <v>87</v>
      </c>
      <c r="F40" s="3"/>
      <c r="G40" s="6"/>
      <c r="H40" s="6" t="s">
        <v>12</v>
      </c>
      <c r="I40" s="6"/>
      <c r="J40" s="6" t="s">
        <v>12</v>
      </c>
      <c r="K40" s="3">
        <f t="shared" si="0"/>
        <v>0</v>
      </c>
      <c r="L40" s="3">
        <f t="shared" si="1"/>
        <v>0</v>
      </c>
      <c r="M40" s="3">
        <f t="shared" si="2"/>
        <v>0</v>
      </c>
      <c r="N40" s="3">
        <f t="shared" si="3"/>
        <v>0</v>
      </c>
      <c r="O40" s="3"/>
      <c r="P40" s="3"/>
      <c r="Q40" s="3"/>
      <c r="R40" s="3"/>
    </row>
    <row r="41" spans="1:18" x14ac:dyDescent="0.15">
      <c r="A41" s="15">
        <v>578</v>
      </c>
      <c r="B41" s="15">
        <v>11224</v>
      </c>
      <c r="C41" s="15" t="s">
        <v>55</v>
      </c>
      <c r="D41" s="3">
        <v>578</v>
      </c>
      <c r="E41" s="3" t="s">
        <v>87</v>
      </c>
      <c r="F41" s="3"/>
      <c r="G41" s="6"/>
      <c r="H41" s="6" t="s">
        <v>12</v>
      </c>
      <c r="I41" s="6"/>
      <c r="J41" s="6" t="s">
        <v>12</v>
      </c>
      <c r="K41" s="3">
        <f t="shared" si="0"/>
        <v>0</v>
      </c>
      <c r="L41" s="3">
        <f t="shared" si="1"/>
        <v>0</v>
      </c>
      <c r="M41" s="3">
        <f t="shared" si="2"/>
        <v>0</v>
      </c>
      <c r="N41" s="3">
        <f t="shared" si="3"/>
        <v>0</v>
      </c>
      <c r="O41" s="3"/>
      <c r="P41" s="3"/>
      <c r="Q41" s="3"/>
      <c r="R41" s="3"/>
    </row>
    <row r="42" spans="1:18" x14ac:dyDescent="0.15">
      <c r="A42" s="22">
        <v>596</v>
      </c>
      <c r="B42" s="22">
        <v>14377</v>
      </c>
      <c r="C42" s="22" t="s">
        <v>56</v>
      </c>
      <c r="D42" s="3">
        <v>596</v>
      </c>
      <c r="E42" s="3" t="s">
        <v>107</v>
      </c>
      <c r="F42" s="3" t="s">
        <v>12</v>
      </c>
      <c r="G42" s="6" t="s">
        <v>12</v>
      </c>
      <c r="H42" s="6"/>
      <c r="I42" s="6" t="s">
        <v>12</v>
      </c>
      <c r="J42" s="6"/>
      <c r="K42" s="3">
        <f t="shared" si="0"/>
        <v>1</v>
      </c>
      <c r="L42" s="3">
        <f t="shared" si="1"/>
        <v>0</v>
      </c>
      <c r="M42" s="3">
        <f t="shared" si="2"/>
        <v>1</v>
      </c>
      <c r="N42" s="3">
        <f t="shared" si="3"/>
        <v>0</v>
      </c>
      <c r="O42" s="3"/>
      <c r="P42" s="3"/>
      <c r="Q42" s="3"/>
      <c r="R42" s="3"/>
    </row>
    <row r="43" spans="1:18" x14ac:dyDescent="0.15">
      <c r="A43" s="34">
        <v>620</v>
      </c>
      <c r="B43" s="34">
        <v>15763</v>
      </c>
      <c r="C43" s="34" t="s">
        <v>57</v>
      </c>
      <c r="D43" s="3">
        <v>620</v>
      </c>
      <c r="E43" s="3" t="s">
        <v>88</v>
      </c>
      <c r="F43" s="3" t="s">
        <v>12</v>
      </c>
      <c r="G43" s="6" t="s">
        <v>12</v>
      </c>
      <c r="H43" s="6"/>
      <c r="I43" s="6" t="s">
        <v>12</v>
      </c>
      <c r="J43" s="6"/>
      <c r="K43" s="3">
        <f t="shared" si="0"/>
        <v>1</v>
      </c>
      <c r="L43" s="3">
        <f t="shared" si="1"/>
        <v>0</v>
      </c>
      <c r="M43" s="3">
        <f t="shared" si="2"/>
        <v>1</v>
      </c>
      <c r="N43" s="3">
        <f t="shared" si="3"/>
        <v>0</v>
      </c>
      <c r="O43" s="3"/>
      <c r="P43" s="3"/>
      <c r="Q43" s="3"/>
      <c r="R43" s="3"/>
    </row>
    <row r="44" spans="1:18" x14ac:dyDescent="0.15">
      <c r="A44" s="27">
        <v>621</v>
      </c>
      <c r="B44" s="27" t="s">
        <v>58</v>
      </c>
      <c r="C44" s="27" t="s">
        <v>59</v>
      </c>
      <c r="D44" s="3">
        <v>621</v>
      </c>
      <c r="E44" s="3" t="s">
        <v>87</v>
      </c>
      <c r="F44" s="3"/>
      <c r="G44" s="6" t="s">
        <v>12</v>
      </c>
      <c r="H44" s="6"/>
      <c r="I44" s="6" t="s">
        <v>12</v>
      </c>
      <c r="J44" s="6"/>
      <c r="K44" s="3">
        <f t="shared" si="0"/>
        <v>0</v>
      </c>
      <c r="L44" s="3">
        <f t="shared" si="1"/>
        <v>0</v>
      </c>
      <c r="M44" s="3">
        <f t="shared" si="2"/>
        <v>0</v>
      </c>
      <c r="N44" s="3">
        <f t="shared" si="3"/>
        <v>0</v>
      </c>
      <c r="O44" s="3"/>
      <c r="P44" s="3"/>
      <c r="Q44" s="3"/>
      <c r="R44" s="3"/>
    </row>
    <row r="45" spans="1:18" x14ac:dyDescent="0.15">
      <c r="A45" s="28">
        <v>638</v>
      </c>
      <c r="B45" s="28">
        <v>10361</v>
      </c>
      <c r="C45" s="28" t="s">
        <v>60</v>
      </c>
      <c r="D45" s="3">
        <v>638</v>
      </c>
      <c r="E45" s="3" t="s">
        <v>87</v>
      </c>
      <c r="F45" s="3"/>
      <c r="G45" s="6"/>
      <c r="H45" s="6" t="s">
        <v>12</v>
      </c>
      <c r="I45" s="6"/>
      <c r="J45" s="6" t="s">
        <v>12</v>
      </c>
      <c r="K45" s="3">
        <f t="shared" si="0"/>
        <v>0</v>
      </c>
      <c r="L45" s="3">
        <f t="shared" si="1"/>
        <v>0</v>
      </c>
      <c r="M45" s="3">
        <f t="shared" si="2"/>
        <v>0</v>
      </c>
      <c r="N45" s="3">
        <f t="shared" si="3"/>
        <v>0</v>
      </c>
      <c r="O45" s="3"/>
      <c r="P45" s="3"/>
      <c r="Q45" s="3"/>
      <c r="R45" s="3"/>
    </row>
    <row r="46" spans="1:18" x14ac:dyDescent="0.15">
      <c r="A46" s="29">
        <v>660</v>
      </c>
      <c r="B46" s="29">
        <v>44246</v>
      </c>
      <c r="C46" s="29" t="s">
        <v>61</v>
      </c>
      <c r="D46" s="3">
        <v>660</v>
      </c>
      <c r="E46" s="3" t="s">
        <v>87</v>
      </c>
      <c r="F46" s="3"/>
      <c r="G46" s="6" t="s">
        <v>12</v>
      </c>
      <c r="H46" s="6"/>
      <c r="I46" s="6" t="s">
        <v>12</v>
      </c>
      <c r="J46" s="6"/>
      <c r="K46" s="3">
        <f t="shared" si="0"/>
        <v>0</v>
      </c>
      <c r="L46" s="3">
        <f t="shared" si="1"/>
        <v>0</v>
      </c>
      <c r="M46" s="3">
        <f t="shared" si="2"/>
        <v>0</v>
      </c>
      <c r="N46" s="3">
        <f t="shared" si="3"/>
        <v>0</v>
      </c>
      <c r="O46" s="3"/>
      <c r="P46" s="3"/>
      <c r="Q46" s="3"/>
      <c r="R46" s="3"/>
    </row>
    <row r="47" spans="1:18" x14ac:dyDescent="0.15">
      <c r="A47" s="8">
        <v>677</v>
      </c>
      <c r="B47" s="8">
        <v>17662</v>
      </c>
      <c r="C47" s="8" t="s">
        <v>62</v>
      </c>
      <c r="D47" s="3">
        <v>677</v>
      </c>
      <c r="E47" s="3" t="s">
        <v>87</v>
      </c>
      <c r="F47" s="3"/>
      <c r="G47" s="6"/>
      <c r="H47" s="6" t="s">
        <v>12</v>
      </c>
      <c r="I47" s="6"/>
      <c r="J47" s="6" t="s">
        <v>12</v>
      </c>
      <c r="K47" s="3">
        <f t="shared" si="0"/>
        <v>0</v>
      </c>
      <c r="L47" s="3">
        <f t="shared" si="1"/>
        <v>0</v>
      </c>
      <c r="M47" s="3">
        <f t="shared" si="2"/>
        <v>0</v>
      </c>
      <c r="N47" s="3">
        <f t="shared" si="3"/>
        <v>0</v>
      </c>
      <c r="O47" s="3"/>
      <c r="P47" s="3"/>
      <c r="Q47" s="3"/>
      <c r="R47" s="3"/>
    </row>
    <row r="48" spans="1:18" x14ac:dyDescent="0.15">
      <c r="A48" s="23">
        <v>682</v>
      </c>
      <c r="B48" s="23">
        <v>26023</v>
      </c>
      <c r="C48" s="23" t="s">
        <v>63</v>
      </c>
      <c r="D48" s="3">
        <v>682</v>
      </c>
      <c r="E48" s="3" t="s">
        <v>108</v>
      </c>
      <c r="F48" s="3" t="s">
        <v>24</v>
      </c>
      <c r="G48" s="6"/>
      <c r="H48" s="6" t="s">
        <v>12</v>
      </c>
      <c r="I48" s="6"/>
      <c r="J48" s="6" t="s">
        <v>12</v>
      </c>
      <c r="K48" s="3">
        <f t="shared" si="0"/>
        <v>0</v>
      </c>
      <c r="L48" s="3">
        <f t="shared" si="1"/>
        <v>0</v>
      </c>
      <c r="M48" s="3">
        <f t="shared" si="2"/>
        <v>0</v>
      </c>
      <c r="N48" s="3">
        <f t="shared" si="3"/>
        <v>0</v>
      </c>
      <c r="O48" s="3"/>
      <c r="P48" s="3"/>
      <c r="Q48" s="3"/>
      <c r="R48" s="3"/>
    </row>
    <row r="49" spans="1:18" x14ac:dyDescent="0.15">
      <c r="A49" s="18">
        <v>698</v>
      </c>
      <c r="B49" s="18">
        <v>6354</v>
      </c>
      <c r="C49" s="18" t="s">
        <v>64</v>
      </c>
      <c r="D49" s="3">
        <v>698</v>
      </c>
      <c r="E49" s="3" t="s">
        <v>107</v>
      </c>
      <c r="F49" s="3" t="s">
        <v>12</v>
      </c>
      <c r="G49" s="6" t="s">
        <v>12</v>
      </c>
      <c r="H49" s="6"/>
      <c r="I49" s="6" t="s">
        <v>12</v>
      </c>
      <c r="J49" s="6"/>
      <c r="K49" s="3">
        <f t="shared" si="0"/>
        <v>1</v>
      </c>
      <c r="L49" s="3">
        <f t="shared" si="1"/>
        <v>0</v>
      </c>
      <c r="M49" s="3">
        <f t="shared" si="2"/>
        <v>1</v>
      </c>
      <c r="N49" s="3">
        <f t="shared" si="3"/>
        <v>0</v>
      </c>
      <c r="O49" s="3"/>
      <c r="P49" s="3"/>
      <c r="Q49" s="3"/>
      <c r="R49" s="3"/>
    </row>
    <row r="50" spans="1:18" x14ac:dyDescent="0.15">
      <c r="A50" s="28">
        <v>727</v>
      </c>
      <c r="B50" s="28">
        <v>5838</v>
      </c>
      <c r="C50" s="28" t="s">
        <v>65</v>
      </c>
      <c r="D50" s="3">
        <v>727</v>
      </c>
      <c r="E50" s="3" t="s">
        <v>109</v>
      </c>
      <c r="F50" s="3" t="s">
        <v>12</v>
      </c>
      <c r="G50" s="6"/>
      <c r="H50" s="6" t="s">
        <v>12</v>
      </c>
      <c r="I50" s="6"/>
      <c r="J50" s="6" t="s">
        <v>12</v>
      </c>
      <c r="K50" s="3">
        <f t="shared" si="0"/>
        <v>0</v>
      </c>
      <c r="L50" s="3">
        <f t="shared" si="1"/>
        <v>1</v>
      </c>
      <c r="M50" s="3">
        <f t="shared" si="2"/>
        <v>0</v>
      </c>
      <c r="N50" s="3">
        <f t="shared" si="3"/>
        <v>1</v>
      </c>
      <c r="O50" s="3"/>
      <c r="P50" s="3"/>
      <c r="Q50" s="3"/>
      <c r="R50" s="3"/>
    </row>
    <row r="51" spans="1:18" x14ac:dyDescent="0.15">
      <c r="A51" s="29">
        <v>742</v>
      </c>
      <c r="B51" s="29">
        <v>21936</v>
      </c>
      <c r="C51" s="29" t="s">
        <v>66</v>
      </c>
      <c r="D51" s="3">
        <v>742</v>
      </c>
      <c r="E51" s="3" t="s">
        <v>87</v>
      </c>
      <c r="F51" s="3"/>
      <c r="G51" s="6"/>
      <c r="H51" s="6" t="s">
        <v>12</v>
      </c>
      <c r="I51" s="6"/>
      <c r="J51" s="6" t="s">
        <v>12</v>
      </c>
      <c r="K51" s="3">
        <f t="shared" si="0"/>
        <v>0</v>
      </c>
      <c r="L51" s="3">
        <f t="shared" si="1"/>
        <v>0</v>
      </c>
      <c r="M51" s="3">
        <f t="shared" si="2"/>
        <v>0</v>
      </c>
      <c r="N51" s="3">
        <f t="shared" si="3"/>
        <v>0</v>
      </c>
      <c r="O51" s="3"/>
      <c r="P51" s="3"/>
      <c r="Q51" s="3"/>
      <c r="R51" s="3"/>
    </row>
    <row r="52" spans="1:18" x14ac:dyDescent="0.15">
      <c r="A52" s="31">
        <v>749</v>
      </c>
      <c r="B52" s="31">
        <v>15008</v>
      </c>
      <c r="C52" s="31" t="s">
        <v>67</v>
      </c>
      <c r="D52" s="3">
        <v>749</v>
      </c>
      <c r="E52" s="3" t="s">
        <v>108</v>
      </c>
      <c r="F52" s="3" t="s">
        <v>12</v>
      </c>
      <c r="G52" s="6" t="s">
        <v>12</v>
      </c>
      <c r="H52" s="6"/>
      <c r="I52" s="6" t="s">
        <v>12</v>
      </c>
      <c r="J52" s="6"/>
      <c r="K52" s="3">
        <f t="shared" si="0"/>
        <v>1</v>
      </c>
      <c r="L52" s="3">
        <f t="shared" si="1"/>
        <v>0</v>
      </c>
      <c r="M52" s="3">
        <f t="shared" si="2"/>
        <v>1</v>
      </c>
      <c r="N52" s="3">
        <f t="shared" si="3"/>
        <v>0</v>
      </c>
      <c r="O52" s="3"/>
      <c r="P52" s="3"/>
      <c r="Q52" s="3"/>
      <c r="R52" s="3"/>
    </row>
    <row r="53" spans="1:18" x14ac:dyDescent="0.15">
      <c r="A53" s="33">
        <v>773</v>
      </c>
      <c r="B53" s="33">
        <v>16554</v>
      </c>
      <c r="C53" s="33" t="s">
        <v>68</v>
      </c>
      <c r="D53" s="3">
        <v>773</v>
      </c>
      <c r="E53" s="3" t="s">
        <v>87</v>
      </c>
      <c r="F53" s="3"/>
      <c r="G53" s="6"/>
      <c r="H53" s="6" t="s">
        <v>12</v>
      </c>
      <c r="I53" s="6"/>
      <c r="J53" s="6" t="s">
        <v>12</v>
      </c>
      <c r="K53" s="3">
        <f t="shared" si="0"/>
        <v>0</v>
      </c>
      <c r="L53" s="3">
        <f t="shared" si="1"/>
        <v>0</v>
      </c>
      <c r="M53" s="3">
        <f t="shared" si="2"/>
        <v>0</v>
      </c>
      <c r="N53" s="3">
        <f t="shared" si="3"/>
        <v>0</v>
      </c>
      <c r="O53" s="3"/>
      <c r="P53" s="3"/>
      <c r="Q53" s="3"/>
      <c r="R53" s="3"/>
    </row>
    <row r="54" spans="1:18" x14ac:dyDescent="0.15">
      <c r="A54" s="15">
        <v>782</v>
      </c>
      <c r="B54" s="15">
        <v>527</v>
      </c>
      <c r="C54" s="15" t="s">
        <v>69</v>
      </c>
      <c r="D54" s="3">
        <v>782</v>
      </c>
      <c r="E54" s="3" t="s">
        <v>110</v>
      </c>
      <c r="F54" s="3" t="s">
        <v>12</v>
      </c>
      <c r="G54" s="6"/>
      <c r="H54" s="6" t="s">
        <v>12</v>
      </c>
      <c r="I54" s="6" t="s">
        <v>12</v>
      </c>
      <c r="J54" s="6"/>
      <c r="K54" s="3">
        <f t="shared" si="0"/>
        <v>0</v>
      </c>
      <c r="L54" s="3">
        <f t="shared" si="1"/>
        <v>1</v>
      </c>
      <c r="M54" s="3">
        <f t="shared" si="2"/>
        <v>1</v>
      </c>
      <c r="N54" s="3">
        <f t="shared" si="3"/>
        <v>0</v>
      </c>
      <c r="O54" s="3"/>
      <c r="P54" s="3"/>
      <c r="Q54" s="3"/>
      <c r="R54" s="3"/>
    </row>
    <row r="55" spans="1:18" x14ac:dyDescent="0.15">
      <c r="A55" s="35">
        <v>792</v>
      </c>
      <c r="B55" s="35">
        <v>25404</v>
      </c>
      <c r="C55" s="35" t="s">
        <v>70</v>
      </c>
      <c r="D55" s="3">
        <v>792</v>
      </c>
      <c r="E55" s="3" t="s">
        <v>87</v>
      </c>
      <c r="F55" s="3"/>
      <c r="G55" s="6"/>
      <c r="H55" s="6" t="s">
        <v>12</v>
      </c>
      <c r="I55" s="6"/>
      <c r="J55" s="6" t="s">
        <v>12</v>
      </c>
      <c r="K55" s="3">
        <f t="shared" si="0"/>
        <v>0</v>
      </c>
      <c r="L55" s="3">
        <f t="shared" si="1"/>
        <v>0</v>
      </c>
      <c r="M55" s="3">
        <f t="shared" si="2"/>
        <v>0</v>
      </c>
      <c r="N55" s="3">
        <f t="shared" si="3"/>
        <v>0</v>
      </c>
      <c r="O55" s="3"/>
      <c r="P55" s="3"/>
      <c r="Q55" s="3"/>
      <c r="R55" s="3"/>
    </row>
    <row r="56" spans="1:18" x14ac:dyDescent="0.15">
      <c r="A56" s="27">
        <v>814</v>
      </c>
      <c r="B56" s="27">
        <v>23550</v>
      </c>
      <c r="C56" s="27" t="s">
        <v>71</v>
      </c>
      <c r="D56" s="3">
        <v>814</v>
      </c>
      <c r="E56" s="3" t="s">
        <v>111</v>
      </c>
      <c r="F56" s="3" t="s">
        <v>12</v>
      </c>
      <c r="G56" s="6" t="s">
        <v>12</v>
      </c>
      <c r="H56" s="6"/>
      <c r="I56" s="6" t="s">
        <v>12</v>
      </c>
      <c r="J56" s="6"/>
      <c r="K56" s="3">
        <f t="shared" si="0"/>
        <v>1</v>
      </c>
      <c r="L56" s="3">
        <f t="shared" si="1"/>
        <v>0</v>
      </c>
      <c r="M56" s="3">
        <f t="shared" si="2"/>
        <v>1</v>
      </c>
      <c r="N56" s="3">
        <f t="shared" si="3"/>
        <v>0</v>
      </c>
      <c r="O56" s="3"/>
      <c r="P56" s="3"/>
      <c r="Q56" s="3"/>
      <c r="R56" s="3"/>
    </row>
    <row r="57" spans="1:18" x14ac:dyDescent="0.15">
      <c r="A57" s="18">
        <v>827</v>
      </c>
      <c r="B57" s="18">
        <v>17636</v>
      </c>
      <c r="C57" s="18" t="s">
        <v>65</v>
      </c>
      <c r="D57" s="3">
        <v>827</v>
      </c>
      <c r="E57" s="3" t="s">
        <v>87</v>
      </c>
      <c r="F57" s="3"/>
      <c r="G57" s="6"/>
      <c r="H57" s="6" t="s">
        <v>12</v>
      </c>
      <c r="I57" s="6"/>
      <c r="J57" s="6" t="s">
        <v>12</v>
      </c>
      <c r="K57" s="3">
        <f t="shared" si="0"/>
        <v>0</v>
      </c>
      <c r="L57" s="3">
        <f t="shared" si="1"/>
        <v>0</v>
      </c>
      <c r="M57" s="3">
        <f t="shared" si="2"/>
        <v>0</v>
      </c>
      <c r="N57" s="3">
        <f t="shared" si="3"/>
        <v>0</v>
      </c>
      <c r="O57" s="3"/>
      <c r="P57" s="3"/>
      <c r="Q57" s="3"/>
      <c r="R57" s="3"/>
    </row>
    <row r="58" spans="1:18" x14ac:dyDescent="0.15">
      <c r="A58" s="24">
        <v>835</v>
      </c>
      <c r="B58" s="24">
        <v>1100</v>
      </c>
      <c r="C58" s="24" t="s">
        <v>72</v>
      </c>
      <c r="D58" s="3">
        <v>835</v>
      </c>
      <c r="E58" s="3" t="s">
        <v>112</v>
      </c>
      <c r="F58" s="3" t="s">
        <v>24</v>
      </c>
      <c r="G58" s="6" t="s">
        <v>12</v>
      </c>
      <c r="H58" s="6"/>
      <c r="I58" s="6" t="s">
        <v>12</v>
      </c>
      <c r="J58" s="6"/>
      <c r="K58" s="3">
        <f t="shared" si="0"/>
        <v>0</v>
      </c>
      <c r="L58" s="3">
        <f t="shared" si="1"/>
        <v>0</v>
      </c>
      <c r="M58" s="3">
        <f t="shared" si="2"/>
        <v>0</v>
      </c>
      <c r="N58" s="3">
        <f t="shared" si="3"/>
        <v>0</v>
      </c>
      <c r="O58" s="3"/>
      <c r="P58" s="3"/>
      <c r="Q58" s="3"/>
      <c r="R58" s="3"/>
    </row>
    <row r="59" spans="1:18" x14ac:dyDescent="0.15">
      <c r="A59" s="36"/>
      <c r="B59" s="36"/>
      <c r="C59" s="36"/>
      <c r="D59" s="3"/>
      <c r="E59" s="3" t="s">
        <v>73</v>
      </c>
      <c r="F59" s="3">
        <f>COUNTIF(F4:F58,"=y")</f>
        <v>25</v>
      </c>
      <c r="G59" s="1"/>
      <c r="H59" s="1"/>
      <c r="I59" s="1"/>
      <c r="J59" s="1"/>
      <c r="K59" s="3">
        <f>SUM(K4:K58)</f>
        <v>21</v>
      </c>
      <c r="L59" s="3">
        <f>SUM(L4:L58)</f>
        <v>4</v>
      </c>
      <c r="M59" s="3">
        <f>SUM(M4:M58)</f>
        <v>23</v>
      </c>
      <c r="N59" s="3">
        <f>SUM(N4:N58)</f>
        <v>2</v>
      </c>
      <c r="O59" s="3"/>
      <c r="P59" s="3"/>
      <c r="Q59" s="3"/>
      <c r="R59" s="3"/>
    </row>
    <row r="60" spans="1:18" x14ac:dyDescent="0.15">
      <c r="A60" s="3"/>
      <c r="B60" s="3"/>
      <c r="C60" s="3"/>
      <c r="D60" s="3"/>
      <c r="E60" s="3" t="s">
        <v>74</v>
      </c>
      <c r="F60" s="3">
        <f>COUNTIF(F4:F58,"=n")</f>
        <v>4</v>
      </c>
      <c r="G60" s="1"/>
      <c r="H60" s="1"/>
      <c r="I60" s="1"/>
      <c r="J60" s="1"/>
      <c r="K60" s="3"/>
      <c r="L60" s="3"/>
      <c r="M60" s="3"/>
      <c r="N60" s="3"/>
      <c r="O60" s="3"/>
      <c r="P60" s="3"/>
      <c r="Q60" s="3"/>
      <c r="R60" s="3"/>
    </row>
    <row r="61" spans="1:18" ht="15" x14ac:dyDescent="0.2">
      <c r="A61" s="3"/>
      <c r="B61" s="3"/>
      <c r="C61" s="1"/>
      <c r="D61" s="2" t="s">
        <v>75</v>
      </c>
      <c r="E61" s="3" t="s">
        <v>76</v>
      </c>
      <c r="F61" s="3">
        <f>COUNTIF(F4:F58,"=I")</f>
        <v>1</v>
      </c>
      <c r="G61" s="1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</row>
    <row r="62" spans="1:18" x14ac:dyDescent="0.15">
      <c r="A62" s="3"/>
      <c r="B62" s="3"/>
      <c r="C62" s="1"/>
      <c r="D62" s="1">
        <f>COUNTIF(E4:E58,"*")</f>
        <v>55</v>
      </c>
      <c r="E62" s="3" t="s">
        <v>77</v>
      </c>
      <c r="F62" s="3">
        <f>55-SUM(F59:F61)</f>
        <v>25</v>
      </c>
      <c r="G62" s="1"/>
      <c r="H62" s="1"/>
      <c r="I62" s="1"/>
      <c r="J62" s="1"/>
      <c r="K62" s="3"/>
      <c r="L62" s="3"/>
      <c r="M62" s="3"/>
      <c r="N62" s="3"/>
      <c r="O62" s="3"/>
      <c r="P62" s="3"/>
      <c r="Q62" s="3"/>
      <c r="R62" s="3"/>
    </row>
    <row r="63" spans="1:18" ht="15" x14ac:dyDescent="0.2">
      <c r="A63" s="3"/>
      <c r="B63" s="3"/>
      <c r="C63" s="1"/>
      <c r="D63" s="2">
        <f>D62/55</f>
        <v>1</v>
      </c>
      <c r="E63" s="3" t="s">
        <v>78</v>
      </c>
      <c r="F63" s="3">
        <f t="shared" ref="F63:F64" si="4">F59/55</f>
        <v>0.45454545454545453</v>
      </c>
      <c r="G63" s="1"/>
      <c r="H63" s="1"/>
      <c r="I63" s="1"/>
      <c r="J63" s="1"/>
      <c r="K63" s="3"/>
      <c r="L63" s="3"/>
      <c r="M63" s="3"/>
      <c r="N63" s="3"/>
      <c r="O63" s="3"/>
      <c r="P63" s="3"/>
      <c r="Q63" s="3"/>
      <c r="R63" s="3"/>
    </row>
    <row r="64" spans="1:18" ht="15" x14ac:dyDescent="0.2">
      <c r="A64" s="3"/>
      <c r="B64" s="3"/>
      <c r="C64" s="1"/>
      <c r="D64" s="2" t="s">
        <v>79</v>
      </c>
      <c r="E64" s="3" t="s">
        <v>80</v>
      </c>
      <c r="F64" s="3">
        <f t="shared" si="4"/>
        <v>7.2727272727272724E-2</v>
      </c>
      <c r="G64" s="1"/>
      <c r="H64" s="1"/>
      <c r="I64" s="1"/>
      <c r="J64" s="1"/>
      <c r="K64" s="3"/>
      <c r="L64" s="3"/>
      <c r="M64" s="3"/>
      <c r="N64" s="3"/>
      <c r="O64" s="3"/>
      <c r="P64" s="3"/>
      <c r="Q64" s="3"/>
      <c r="R64" s="3"/>
    </row>
    <row r="65" spans="1:18" x14ac:dyDescent="0.15">
      <c r="A65" s="3"/>
      <c r="B65" s="3"/>
      <c r="C65" s="1"/>
      <c r="D65" s="1">
        <f>COUNTIF(E4:E58,"=Don't know")</f>
        <v>23</v>
      </c>
      <c r="E65" s="3" t="s">
        <v>81</v>
      </c>
      <c r="F65" s="3">
        <f>F61/55</f>
        <v>1.8181818181818181E-2</v>
      </c>
      <c r="G65" s="1"/>
      <c r="H65" s="1"/>
      <c r="I65" s="1"/>
      <c r="J65" s="1"/>
      <c r="K65" s="3"/>
      <c r="L65" s="3"/>
      <c r="M65" s="3"/>
      <c r="N65" s="3"/>
      <c r="O65" s="3"/>
      <c r="P65" s="3"/>
      <c r="Q65" s="3"/>
      <c r="R65" s="3"/>
    </row>
    <row r="66" spans="1:18" x14ac:dyDescent="0.15">
      <c r="A66" s="3"/>
      <c r="B66" s="3"/>
      <c r="C66" s="3"/>
      <c r="D66" s="3">
        <f>(55-D65)/55</f>
        <v>0.58181818181818179</v>
      </c>
      <c r="E66" s="3" t="s">
        <v>82</v>
      </c>
      <c r="F66" s="3">
        <f>F62/55</f>
        <v>0.45454545454545453</v>
      </c>
      <c r="G66" s="1"/>
      <c r="H66" s="1"/>
      <c r="I66" s="1"/>
      <c r="J66" s="1"/>
      <c r="K66" s="3"/>
      <c r="L66" s="3"/>
      <c r="M66" s="3"/>
      <c r="N66" s="3"/>
      <c r="O66" s="3"/>
      <c r="P66" s="3"/>
      <c r="Q66" s="3"/>
      <c r="R66" s="3"/>
    </row>
    <row r="67" spans="1:18" x14ac:dyDescent="0.15">
      <c r="A67" s="3"/>
      <c r="B67" s="3"/>
      <c r="C67" s="3"/>
      <c r="D67" s="3"/>
      <c r="E67" s="3" t="s">
        <v>83</v>
      </c>
      <c r="F67" s="3">
        <f>F59/(55-F62)</f>
        <v>0.83333333333333337</v>
      </c>
      <c r="G67" s="1"/>
      <c r="H67" s="1"/>
      <c r="I67" s="1"/>
      <c r="J67" s="1"/>
      <c r="K67" s="3"/>
      <c r="L67" s="3"/>
      <c r="M67" s="3"/>
      <c r="N67" s="3"/>
      <c r="O67" s="3"/>
      <c r="P67" s="3"/>
      <c r="Q67" s="3"/>
      <c r="R67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7"/>
  <sheetViews>
    <sheetView workbookViewId="0">
      <selection activeCell="E3" sqref="E3"/>
    </sheetView>
  </sheetViews>
  <sheetFormatPr baseColWidth="10" defaultRowHeight="13" x14ac:dyDescent="0.15"/>
  <cols>
    <col min="1" max="16384" width="10.83203125" style="3"/>
  </cols>
  <sheetData>
    <row r="1" spans="1:18" x14ac:dyDescent="0.1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</row>
    <row r="2" spans="1:18" x14ac:dyDescent="0.15">
      <c r="A2" s="1"/>
      <c r="B2" s="1"/>
      <c r="C2" s="1"/>
      <c r="D2" s="1"/>
      <c r="E2" s="37" t="s">
        <v>259</v>
      </c>
      <c r="F2" s="3" t="s">
        <v>5</v>
      </c>
      <c r="G2" s="1"/>
      <c r="H2" s="1"/>
      <c r="I2" s="1"/>
      <c r="J2" s="1"/>
      <c r="L2" s="3" t="s">
        <v>1</v>
      </c>
      <c r="O2" s="3" t="s">
        <v>2</v>
      </c>
    </row>
    <row r="3" spans="1:18" ht="15" x14ac:dyDescent="0.2">
      <c r="A3" s="1"/>
      <c r="B3" s="1"/>
      <c r="C3" s="1"/>
      <c r="D3" s="1"/>
      <c r="E3" s="38" t="s">
        <v>4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6</v>
      </c>
      <c r="P3" s="6" t="s">
        <v>7</v>
      </c>
      <c r="Q3" s="6" t="s">
        <v>8</v>
      </c>
      <c r="R3" s="6" t="s">
        <v>9</v>
      </c>
    </row>
    <row r="4" spans="1:18" ht="16" x14ac:dyDescent="0.2">
      <c r="A4" s="8">
        <v>1</v>
      </c>
      <c r="B4" s="8">
        <v>46189</v>
      </c>
      <c r="C4" s="8" t="s">
        <v>10</v>
      </c>
      <c r="D4" s="7">
        <v>8</v>
      </c>
      <c r="E4" s="1" t="s">
        <v>113</v>
      </c>
      <c r="F4" s="1" t="s">
        <v>12</v>
      </c>
      <c r="G4" s="6" t="s">
        <v>12</v>
      </c>
      <c r="H4" s="6"/>
      <c r="I4" s="6" t="s">
        <v>12</v>
      </c>
      <c r="J4" s="6"/>
      <c r="K4" s="3">
        <f t="shared" ref="K4:K58" si="0">IF(G4="y",IF(F4="y",1,0),0)</f>
        <v>1</v>
      </c>
      <c r="L4" s="3">
        <f t="shared" ref="L4:L58" si="1">IF(H4="y",IF(F4="y",1,0),0)</f>
        <v>0</v>
      </c>
      <c r="M4" s="3">
        <f t="shared" ref="M4:M58" si="2">IF(I4="y",IF(F4="y",1,0),0)</f>
        <v>1</v>
      </c>
      <c r="N4" s="3">
        <f t="shared" ref="N4:N58" si="3">IF(J4="y",IF(F4="y",1,0),0)</f>
        <v>0</v>
      </c>
      <c r="O4" s="3">
        <f>COUNTIFS(F4:F58,"?",G4:G58,"y")</f>
        <v>20</v>
      </c>
      <c r="P4" s="3">
        <f>COUNTIFS(F4:F58,"?",H4:H58,"y")</f>
        <v>6</v>
      </c>
      <c r="Q4" s="3">
        <f>COUNTIFS(F4:F58,"?",I4:I58,"y")</f>
        <v>22</v>
      </c>
      <c r="R4" s="3">
        <f>COUNTIFS(F4:F58,"?",J4:J58,"y")</f>
        <v>4</v>
      </c>
    </row>
    <row r="5" spans="1:18" ht="16" x14ac:dyDescent="0.2">
      <c r="A5" s="9">
        <v>26</v>
      </c>
      <c r="B5" s="9">
        <v>25484</v>
      </c>
      <c r="C5" s="9" t="s">
        <v>13</v>
      </c>
      <c r="D5" s="7">
        <v>16</v>
      </c>
      <c r="E5" s="1" t="s">
        <v>114</v>
      </c>
      <c r="F5" s="1" t="s">
        <v>12</v>
      </c>
      <c r="G5" s="6" t="s">
        <v>12</v>
      </c>
      <c r="H5" s="6"/>
      <c r="I5" s="6" t="s">
        <v>12</v>
      </c>
      <c r="J5" s="6"/>
      <c r="K5" s="3">
        <f t="shared" si="0"/>
        <v>1</v>
      </c>
      <c r="L5" s="3">
        <f t="shared" si="1"/>
        <v>0</v>
      </c>
      <c r="M5" s="3">
        <f t="shared" si="2"/>
        <v>1</v>
      </c>
      <c r="N5" s="3">
        <f t="shared" si="3"/>
        <v>0</v>
      </c>
    </row>
    <row r="6" spans="1:18" ht="16" x14ac:dyDescent="0.2">
      <c r="A6" s="11">
        <v>33</v>
      </c>
      <c r="B6" s="11">
        <v>22308</v>
      </c>
      <c r="C6" s="11" t="s">
        <v>14</v>
      </c>
      <c r="D6" s="10">
        <v>45</v>
      </c>
      <c r="E6" s="1" t="s">
        <v>115</v>
      </c>
      <c r="F6" s="1" t="s">
        <v>24</v>
      </c>
      <c r="G6" s="6"/>
      <c r="H6" s="6" t="s">
        <v>12</v>
      </c>
      <c r="I6" s="6"/>
      <c r="J6" s="6" t="s">
        <v>12</v>
      </c>
      <c r="K6" s="3">
        <f t="shared" si="0"/>
        <v>0</v>
      </c>
      <c r="L6" s="3">
        <f t="shared" si="1"/>
        <v>0</v>
      </c>
      <c r="M6" s="3">
        <f t="shared" si="2"/>
        <v>0</v>
      </c>
      <c r="N6" s="3">
        <f t="shared" si="3"/>
        <v>0</v>
      </c>
    </row>
    <row r="7" spans="1:18" ht="16" x14ac:dyDescent="0.2">
      <c r="A7" s="12">
        <v>56</v>
      </c>
      <c r="B7" s="12">
        <v>40876</v>
      </c>
      <c r="C7" s="12" t="s">
        <v>15</v>
      </c>
      <c r="D7" s="7">
        <v>60</v>
      </c>
      <c r="E7" s="1" t="s">
        <v>116</v>
      </c>
      <c r="F7" s="1" t="s">
        <v>12</v>
      </c>
      <c r="G7" s="6"/>
      <c r="H7" s="6" t="s">
        <v>12</v>
      </c>
      <c r="I7" s="6" t="s">
        <v>12</v>
      </c>
      <c r="J7" s="6"/>
      <c r="K7" s="3">
        <f t="shared" si="0"/>
        <v>0</v>
      </c>
      <c r="L7" s="3">
        <f t="shared" si="1"/>
        <v>1</v>
      </c>
      <c r="M7" s="3">
        <f t="shared" si="2"/>
        <v>1</v>
      </c>
      <c r="N7" s="3">
        <f t="shared" si="3"/>
        <v>0</v>
      </c>
    </row>
    <row r="8" spans="1:18" ht="16" x14ac:dyDescent="0.2">
      <c r="A8" s="13">
        <v>70</v>
      </c>
      <c r="B8" s="13">
        <v>22303</v>
      </c>
      <c r="C8" s="13" t="s">
        <v>16</v>
      </c>
      <c r="D8" s="7">
        <v>72</v>
      </c>
      <c r="E8" s="1" t="s">
        <v>117</v>
      </c>
      <c r="F8" s="1" t="s">
        <v>24</v>
      </c>
      <c r="G8" s="6"/>
      <c r="H8" s="6" t="s">
        <v>12</v>
      </c>
      <c r="I8" s="6"/>
      <c r="J8" s="6" t="s">
        <v>12</v>
      </c>
      <c r="K8" s="3">
        <f t="shared" si="0"/>
        <v>0</v>
      </c>
      <c r="L8" s="3">
        <f t="shared" si="1"/>
        <v>0</v>
      </c>
      <c r="M8" s="3">
        <f t="shared" si="2"/>
        <v>0</v>
      </c>
      <c r="N8" s="3">
        <f t="shared" si="3"/>
        <v>0</v>
      </c>
    </row>
    <row r="9" spans="1:18" x14ac:dyDescent="0.15">
      <c r="A9" s="14">
        <v>85</v>
      </c>
      <c r="B9" s="14">
        <v>34509</v>
      </c>
      <c r="C9" s="14" t="s">
        <v>17</v>
      </c>
      <c r="D9" s="7">
        <v>91</v>
      </c>
      <c r="E9" s="1"/>
      <c r="G9" s="6"/>
      <c r="H9" s="6" t="s">
        <v>12</v>
      </c>
      <c r="I9" s="6"/>
      <c r="J9" s="6" t="s">
        <v>12</v>
      </c>
      <c r="K9" s="3">
        <f t="shared" si="0"/>
        <v>0</v>
      </c>
      <c r="L9" s="3">
        <f t="shared" si="1"/>
        <v>0</v>
      </c>
      <c r="M9" s="3">
        <f t="shared" si="2"/>
        <v>0</v>
      </c>
      <c r="N9" s="3">
        <f t="shared" si="3"/>
        <v>0</v>
      </c>
    </row>
    <row r="10" spans="1:18" ht="16" x14ac:dyDescent="0.2">
      <c r="A10" s="15">
        <v>106</v>
      </c>
      <c r="B10" s="15">
        <v>31059</v>
      </c>
      <c r="C10" s="16" t="s">
        <v>18</v>
      </c>
      <c r="D10" s="7">
        <v>96</v>
      </c>
      <c r="E10" s="1" t="s">
        <v>118</v>
      </c>
      <c r="F10" s="3" t="s">
        <v>12</v>
      </c>
      <c r="G10" s="6" t="s">
        <v>12</v>
      </c>
      <c r="H10" s="6"/>
      <c r="I10" s="6" t="s">
        <v>12</v>
      </c>
      <c r="J10" s="6"/>
      <c r="K10" s="3">
        <f t="shared" si="0"/>
        <v>1</v>
      </c>
      <c r="L10" s="3">
        <f t="shared" si="1"/>
        <v>0</v>
      </c>
      <c r="M10" s="3">
        <f t="shared" si="2"/>
        <v>1</v>
      </c>
      <c r="N10" s="3">
        <f t="shared" si="3"/>
        <v>0</v>
      </c>
    </row>
    <row r="11" spans="1:18" ht="16" x14ac:dyDescent="0.2">
      <c r="A11" s="17">
        <v>124</v>
      </c>
      <c r="B11" s="17">
        <v>23548</v>
      </c>
      <c r="C11" s="17" t="s">
        <v>19</v>
      </c>
      <c r="D11" s="7">
        <v>123</v>
      </c>
      <c r="E11" s="1" t="s">
        <v>119</v>
      </c>
      <c r="F11" s="3" t="s">
        <v>12</v>
      </c>
      <c r="G11" s="6" t="s">
        <v>12</v>
      </c>
      <c r="H11" s="6"/>
      <c r="I11" s="6" t="s">
        <v>12</v>
      </c>
      <c r="J11" s="6"/>
      <c r="K11" s="3">
        <f t="shared" si="0"/>
        <v>1</v>
      </c>
      <c r="L11" s="3">
        <f t="shared" si="1"/>
        <v>0</v>
      </c>
      <c r="M11" s="3">
        <f t="shared" si="2"/>
        <v>1</v>
      </c>
      <c r="N11" s="3">
        <f t="shared" si="3"/>
        <v>0</v>
      </c>
    </row>
    <row r="12" spans="1:18" ht="16" x14ac:dyDescent="0.2">
      <c r="A12" s="18">
        <v>144</v>
      </c>
      <c r="B12" s="18">
        <v>2854</v>
      </c>
      <c r="C12" s="18" t="s">
        <v>22</v>
      </c>
      <c r="D12" s="7">
        <v>133</v>
      </c>
      <c r="E12" s="1" t="s">
        <v>120</v>
      </c>
      <c r="F12" s="3" t="s">
        <v>12</v>
      </c>
      <c r="G12" s="6" t="s">
        <v>12</v>
      </c>
      <c r="H12" s="6"/>
      <c r="I12" s="6" t="s">
        <v>12</v>
      </c>
      <c r="J12" s="6"/>
      <c r="K12" s="3">
        <f t="shared" si="0"/>
        <v>1</v>
      </c>
      <c r="L12" s="3">
        <f t="shared" si="1"/>
        <v>0</v>
      </c>
      <c r="M12" s="3">
        <f t="shared" si="2"/>
        <v>1</v>
      </c>
      <c r="N12" s="3">
        <f t="shared" si="3"/>
        <v>0</v>
      </c>
    </row>
    <row r="13" spans="1:18" ht="16" x14ac:dyDescent="0.2">
      <c r="A13" s="19">
        <v>149</v>
      </c>
      <c r="B13" s="19">
        <v>40886</v>
      </c>
      <c r="C13" s="19" t="s">
        <v>25</v>
      </c>
      <c r="D13" s="7">
        <v>160</v>
      </c>
      <c r="E13" s="1" t="s">
        <v>121</v>
      </c>
      <c r="F13" s="3" t="s">
        <v>12</v>
      </c>
      <c r="G13" s="6" t="s">
        <v>12</v>
      </c>
      <c r="H13" s="6"/>
      <c r="I13" s="6" t="s">
        <v>12</v>
      </c>
      <c r="J13" s="6"/>
      <c r="K13" s="3">
        <f t="shared" si="0"/>
        <v>1</v>
      </c>
      <c r="L13" s="3">
        <f t="shared" si="1"/>
        <v>0</v>
      </c>
      <c r="M13" s="3">
        <f t="shared" si="2"/>
        <v>1</v>
      </c>
      <c r="N13" s="3">
        <f t="shared" si="3"/>
        <v>0</v>
      </c>
    </row>
    <row r="14" spans="1:18" x14ac:dyDescent="0.15">
      <c r="A14" s="20">
        <v>169</v>
      </c>
      <c r="B14" s="20">
        <v>37919</v>
      </c>
      <c r="C14" s="20" t="s">
        <v>26</v>
      </c>
      <c r="D14" s="7">
        <v>176</v>
      </c>
      <c r="E14" s="1"/>
      <c r="G14" s="6"/>
      <c r="H14" s="6" t="s">
        <v>12</v>
      </c>
      <c r="I14" s="6"/>
      <c r="J14" s="6" t="s">
        <v>12</v>
      </c>
      <c r="K14" s="3">
        <f t="shared" si="0"/>
        <v>0</v>
      </c>
      <c r="L14" s="3">
        <f t="shared" si="1"/>
        <v>0</v>
      </c>
      <c r="M14" s="3">
        <f t="shared" si="2"/>
        <v>0</v>
      </c>
      <c r="N14" s="3">
        <f t="shared" si="3"/>
        <v>0</v>
      </c>
    </row>
    <row r="15" spans="1:18" ht="16" x14ac:dyDescent="0.2">
      <c r="A15" s="14">
        <v>181</v>
      </c>
      <c r="B15" s="14">
        <v>17663</v>
      </c>
      <c r="C15" s="14" t="s">
        <v>27</v>
      </c>
      <c r="D15" s="7">
        <v>189</v>
      </c>
      <c r="E15" s="1" t="s">
        <v>122</v>
      </c>
      <c r="G15" s="6"/>
      <c r="H15" s="6" t="s">
        <v>12</v>
      </c>
      <c r="I15" s="6"/>
      <c r="J15" s="6" t="s">
        <v>12</v>
      </c>
      <c r="K15" s="3">
        <f t="shared" si="0"/>
        <v>0</v>
      </c>
      <c r="L15" s="3">
        <f t="shared" si="1"/>
        <v>0</v>
      </c>
      <c r="M15" s="3">
        <f t="shared" si="2"/>
        <v>0</v>
      </c>
      <c r="N15" s="3">
        <f t="shared" si="3"/>
        <v>0</v>
      </c>
    </row>
    <row r="16" spans="1:18" x14ac:dyDescent="0.15">
      <c r="A16" s="21">
        <v>198</v>
      </c>
      <c r="B16" s="21">
        <v>42740</v>
      </c>
      <c r="C16" s="21" t="s">
        <v>28</v>
      </c>
      <c r="D16" s="7">
        <v>204</v>
      </c>
      <c r="E16" s="1"/>
      <c r="G16" s="6"/>
      <c r="H16" s="6" t="s">
        <v>12</v>
      </c>
      <c r="I16" s="6" t="s">
        <v>12</v>
      </c>
      <c r="J16" s="6"/>
      <c r="K16" s="3">
        <f t="shared" si="0"/>
        <v>0</v>
      </c>
      <c r="L16" s="3">
        <f t="shared" si="1"/>
        <v>0</v>
      </c>
      <c r="M16" s="3">
        <f t="shared" si="2"/>
        <v>0</v>
      </c>
      <c r="N16" s="3">
        <f t="shared" si="3"/>
        <v>0</v>
      </c>
    </row>
    <row r="17" spans="1:14" ht="16" x14ac:dyDescent="0.2">
      <c r="A17" s="22">
        <v>219</v>
      </c>
      <c r="B17" s="22">
        <v>46188</v>
      </c>
      <c r="C17" s="22" t="s">
        <v>29</v>
      </c>
      <c r="D17" s="7">
        <v>211</v>
      </c>
      <c r="E17" s="1" t="s">
        <v>123</v>
      </c>
      <c r="F17" s="3" t="s">
        <v>12</v>
      </c>
      <c r="G17" s="6" t="s">
        <v>12</v>
      </c>
      <c r="H17" s="6"/>
      <c r="I17" s="6" t="s">
        <v>12</v>
      </c>
      <c r="J17" s="6"/>
      <c r="K17" s="3">
        <f t="shared" si="0"/>
        <v>1</v>
      </c>
      <c r="L17" s="3">
        <f t="shared" si="1"/>
        <v>0</v>
      </c>
      <c r="M17" s="3">
        <f t="shared" si="2"/>
        <v>1</v>
      </c>
      <c r="N17" s="3">
        <f t="shared" si="3"/>
        <v>0</v>
      </c>
    </row>
    <row r="18" spans="1:14" ht="16" x14ac:dyDescent="0.2">
      <c r="A18" s="23">
        <v>237</v>
      </c>
      <c r="B18" s="23">
        <v>46252</v>
      </c>
      <c r="C18" s="23" t="s">
        <v>30</v>
      </c>
      <c r="D18" s="7">
        <v>230</v>
      </c>
      <c r="E18" s="1" t="s">
        <v>124</v>
      </c>
      <c r="F18" s="3" t="s">
        <v>12</v>
      </c>
      <c r="G18" s="6"/>
      <c r="H18" s="6" t="s">
        <v>12</v>
      </c>
      <c r="I18" s="6" t="s">
        <v>12</v>
      </c>
      <c r="J18" s="6"/>
      <c r="K18" s="3">
        <f t="shared" si="0"/>
        <v>0</v>
      </c>
      <c r="L18" s="3">
        <f t="shared" si="1"/>
        <v>1</v>
      </c>
      <c r="M18" s="3">
        <f t="shared" si="2"/>
        <v>1</v>
      </c>
      <c r="N18" s="3">
        <f t="shared" si="3"/>
        <v>0</v>
      </c>
    </row>
    <row r="19" spans="1:14" ht="15" x14ac:dyDescent="0.15">
      <c r="A19" s="24">
        <v>244</v>
      </c>
      <c r="B19" s="24">
        <v>24477</v>
      </c>
      <c r="C19" s="25" t="s">
        <v>31</v>
      </c>
      <c r="D19" s="7">
        <v>239</v>
      </c>
      <c r="E19" s="1"/>
      <c r="G19" s="6"/>
      <c r="H19" s="6" t="s">
        <v>12</v>
      </c>
      <c r="I19" s="6"/>
      <c r="J19" s="6" t="s">
        <v>12</v>
      </c>
      <c r="K19" s="3">
        <f t="shared" si="0"/>
        <v>0</v>
      </c>
      <c r="L19" s="3">
        <f t="shared" si="1"/>
        <v>0</v>
      </c>
      <c r="M19" s="3">
        <f t="shared" si="2"/>
        <v>0</v>
      </c>
      <c r="N19" s="3">
        <f t="shared" si="3"/>
        <v>0</v>
      </c>
    </row>
    <row r="20" spans="1:14" ht="16" x14ac:dyDescent="0.2">
      <c r="A20" s="26">
        <v>261</v>
      </c>
      <c r="B20" s="26">
        <v>48082</v>
      </c>
      <c r="C20" s="26" t="s">
        <v>32</v>
      </c>
      <c r="D20" s="7">
        <v>267</v>
      </c>
      <c r="E20" s="1" t="s">
        <v>125</v>
      </c>
      <c r="F20" s="3" t="s">
        <v>12</v>
      </c>
      <c r="G20" s="6" t="s">
        <v>12</v>
      </c>
      <c r="H20" s="6"/>
      <c r="I20" s="6" t="s">
        <v>12</v>
      </c>
      <c r="J20" s="6"/>
      <c r="K20" s="3">
        <f t="shared" si="0"/>
        <v>1</v>
      </c>
      <c r="L20" s="3">
        <f t="shared" si="1"/>
        <v>0</v>
      </c>
      <c r="M20" s="3">
        <f t="shared" si="2"/>
        <v>1</v>
      </c>
      <c r="N20" s="3">
        <f t="shared" si="3"/>
        <v>0</v>
      </c>
    </row>
    <row r="21" spans="1:14" x14ac:dyDescent="0.15">
      <c r="A21" s="27">
        <v>276</v>
      </c>
      <c r="B21" s="27">
        <v>37895</v>
      </c>
      <c r="C21" s="27" t="s">
        <v>33</v>
      </c>
      <c r="D21" s="7">
        <v>270</v>
      </c>
      <c r="E21" s="1"/>
      <c r="G21" s="6"/>
      <c r="H21" s="6" t="s">
        <v>12</v>
      </c>
      <c r="I21" s="6"/>
      <c r="J21" s="6" t="s">
        <v>12</v>
      </c>
      <c r="K21" s="3">
        <f t="shared" si="0"/>
        <v>0</v>
      </c>
      <c r="L21" s="3">
        <f t="shared" si="1"/>
        <v>0</v>
      </c>
      <c r="M21" s="3">
        <f t="shared" si="2"/>
        <v>0</v>
      </c>
      <c r="N21" s="3">
        <f t="shared" si="3"/>
        <v>0</v>
      </c>
    </row>
    <row r="22" spans="1:14" ht="16" x14ac:dyDescent="0.2">
      <c r="A22" s="28">
        <v>288</v>
      </c>
      <c r="B22" s="28">
        <v>40894</v>
      </c>
      <c r="C22" s="28" t="s">
        <v>34</v>
      </c>
      <c r="D22" s="7">
        <v>292</v>
      </c>
      <c r="E22" s="1" t="s">
        <v>126</v>
      </c>
      <c r="F22" s="3" t="s">
        <v>12</v>
      </c>
      <c r="G22" s="6" t="s">
        <v>12</v>
      </c>
      <c r="H22" s="6"/>
      <c r="I22" s="6" t="s">
        <v>12</v>
      </c>
      <c r="J22" s="6"/>
      <c r="K22" s="3">
        <f t="shared" si="0"/>
        <v>1</v>
      </c>
      <c r="L22" s="3">
        <f t="shared" si="1"/>
        <v>0</v>
      </c>
      <c r="M22" s="3">
        <f t="shared" si="2"/>
        <v>1</v>
      </c>
      <c r="N22" s="3">
        <f t="shared" si="3"/>
        <v>0</v>
      </c>
    </row>
    <row r="23" spans="1:14" x14ac:dyDescent="0.15">
      <c r="A23" s="29">
        <v>309</v>
      </c>
      <c r="B23" s="29">
        <v>37900</v>
      </c>
      <c r="C23" s="29" t="s">
        <v>35</v>
      </c>
      <c r="D23" s="7">
        <v>301</v>
      </c>
      <c r="E23" s="1"/>
      <c r="G23" s="6"/>
      <c r="H23" s="6" t="s">
        <v>12</v>
      </c>
      <c r="I23" s="6"/>
      <c r="J23" s="6" t="s">
        <v>12</v>
      </c>
      <c r="K23" s="3">
        <f t="shared" si="0"/>
        <v>0</v>
      </c>
      <c r="L23" s="3">
        <f t="shared" si="1"/>
        <v>0</v>
      </c>
      <c r="M23" s="3">
        <f t="shared" si="2"/>
        <v>0</v>
      </c>
      <c r="N23" s="3">
        <f t="shared" si="3"/>
        <v>0</v>
      </c>
    </row>
    <row r="24" spans="1:14" x14ac:dyDescent="0.15">
      <c r="A24" s="8">
        <v>318</v>
      </c>
      <c r="B24" s="8">
        <v>44016</v>
      </c>
      <c r="C24" s="8" t="s">
        <v>36</v>
      </c>
      <c r="D24" s="7">
        <v>326</v>
      </c>
      <c r="E24" s="1"/>
      <c r="G24" s="6" t="s">
        <v>12</v>
      </c>
      <c r="H24" s="6"/>
      <c r="I24" s="6" t="s">
        <v>12</v>
      </c>
      <c r="J24" s="6"/>
      <c r="K24" s="3">
        <f t="shared" si="0"/>
        <v>0</v>
      </c>
      <c r="L24" s="3">
        <f t="shared" si="1"/>
        <v>0</v>
      </c>
      <c r="M24" s="3">
        <f t="shared" si="2"/>
        <v>0</v>
      </c>
      <c r="N24" s="3">
        <f t="shared" si="3"/>
        <v>0</v>
      </c>
    </row>
    <row r="25" spans="1:14" x14ac:dyDescent="0.15">
      <c r="A25" s="30">
        <v>342</v>
      </c>
      <c r="B25" s="30">
        <v>23552</v>
      </c>
      <c r="C25" s="30" t="s">
        <v>37</v>
      </c>
      <c r="D25" s="7">
        <v>331</v>
      </c>
      <c r="E25" s="1"/>
      <c r="G25" s="6" t="s">
        <v>12</v>
      </c>
      <c r="H25" s="6"/>
      <c r="I25" s="6" t="s">
        <v>12</v>
      </c>
      <c r="J25" s="6"/>
      <c r="K25" s="3">
        <f t="shared" si="0"/>
        <v>0</v>
      </c>
      <c r="L25" s="3">
        <f t="shared" si="1"/>
        <v>0</v>
      </c>
      <c r="M25" s="3">
        <f t="shared" si="2"/>
        <v>0</v>
      </c>
      <c r="N25" s="3">
        <f t="shared" si="3"/>
        <v>0</v>
      </c>
    </row>
    <row r="26" spans="1:14" ht="16" x14ac:dyDescent="0.2">
      <c r="A26" s="18">
        <v>358</v>
      </c>
      <c r="B26" s="18">
        <v>37930</v>
      </c>
      <c r="C26" s="18" t="s">
        <v>38</v>
      </c>
      <c r="D26" s="7">
        <v>344</v>
      </c>
      <c r="E26" s="1" t="s">
        <v>127</v>
      </c>
      <c r="F26" s="3" t="s">
        <v>24</v>
      </c>
      <c r="G26" s="6"/>
      <c r="H26" s="6" t="s">
        <v>12</v>
      </c>
      <c r="I26" s="6"/>
      <c r="J26" s="6" t="s">
        <v>12</v>
      </c>
      <c r="K26" s="3">
        <f t="shared" si="0"/>
        <v>0</v>
      </c>
      <c r="L26" s="3">
        <f t="shared" si="1"/>
        <v>0</v>
      </c>
      <c r="M26" s="3">
        <f t="shared" si="2"/>
        <v>0</v>
      </c>
      <c r="N26" s="3">
        <f t="shared" si="3"/>
        <v>0</v>
      </c>
    </row>
    <row r="27" spans="1:14" ht="16" x14ac:dyDescent="0.2">
      <c r="A27" s="15">
        <v>364</v>
      </c>
      <c r="B27" s="15">
        <v>44251</v>
      </c>
      <c r="C27" s="15" t="s">
        <v>39</v>
      </c>
      <c r="D27" s="7">
        <v>367</v>
      </c>
      <c r="E27" s="1" t="s">
        <v>128</v>
      </c>
      <c r="F27" s="3" t="s">
        <v>12</v>
      </c>
      <c r="G27" s="6" t="s">
        <v>12</v>
      </c>
      <c r="H27" s="6"/>
      <c r="I27" s="6" t="s">
        <v>12</v>
      </c>
      <c r="J27" s="6"/>
      <c r="K27" s="3">
        <f t="shared" si="0"/>
        <v>1</v>
      </c>
      <c r="L27" s="3">
        <f t="shared" si="1"/>
        <v>0</v>
      </c>
      <c r="M27" s="3">
        <f t="shared" si="2"/>
        <v>1</v>
      </c>
      <c r="N27" s="3">
        <f t="shared" si="3"/>
        <v>0</v>
      </c>
    </row>
    <row r="28" spans="1:14" x14ac:dyDescent="0.15">
      <c r="A28" s="22">
        <v>381</v>
      </c>
      <c r="B28" s="22">
        <v>48081</v>
      </c>
      <c r="C28" s="22" t="s">
        <v>40</v>
      </c>
      <c r="D28" s="7">
        <v>385</v>
      </c>
      <c r="E28" s="1"/>
      <c r="G28" s="6" t="s">
        <v>12</v>
      </c>
      <c r="H28" s="6"/>
      <c r="I28" s="6" t="s">
        <v>12</v>
      </c>
      <c r="J28" s="6"/>
      <c r="K28" s="3">
        <f t="shared" si="0"/>
        <v>0</v>
      </c>
      <c r="L28" s="3">
        <f t="shared" si="1"/>
        <v>0</v>
      </c>
      <c r="M28" s="3">
        <f t="shared" si="2"/>
        <v>0</v>
      </c>
      <c r="N28" s="3">
        <f t="shared" si="3"/>
        <v>0</v>
      </c>
    </row>
    <row r="29" spans="1:14" ht="16" x14ac:dyDescent="0.2">
      <c r="A29" s="24">
        <v>407</v>
      </c>
      <c r="B29" s="24">
        <v>27612</v>
      </c>
      <c r="C29" s="24" t="s">
        <v>41</v>
      </c>
      <c r="D29" s="7">
        <v>401</v>
      </c>
      <c r="E29" s="1" t="s">
        <v>129</v>
      </c>
      <c r="F29" s="3" t="s">
        <v>12</v>
      </c>
      <c r="G29" s="6"/>
      <c r="H29" s="6" t="s">
        <v>12</v>
      </c>
      <c r="I29" s="6"/>
      <c r="J29" s="6" t="s">
        <v>12</v>
      </c>
      <c r="K29" s="3">
        <f t="shared" si="0"/>
        <v>0</v>
      </c>
      <c r="L29" s="3">
        <f t="shared" si="1"/>
        <v>1</v>
      </c>
      <c r="M29" s="3">
        <f t="shared" si="2"/>
        <v>0</v>
      </c>
      <c r="N29" s="3">
        <f t="shared" si="3"/>
        <v>1</v>
      </c>
    </row>
    <row r="30" spans="1:14" x14ac:dyDescent="0.15">
      <c r="A30" s="23">
        <v>418</v>
      </c>
      <c r="B30" s="23">
        <v>37903</v>
      </c>
      <c r="C30" s="23" t="s">
        <v>43</v>
      </c>
      <c r="D30" s="7">
        <v>410</v>
      </c>
      <c r="E30" s="1"/>
      <c r="G30" s="6"/>
      <c r="H30" s="6" t="s">
        <v>12</v>
      </c>
      <c r="I30" s="6"/>
      <c r="J30" s="6" t="s">
        <v>12</v>
      </c>
      <c r="K30" s="3">
        <f t="shared" si="0"/>
        <v>0</v>
      </c>
      <c r="L30" s="3">
        <f t="shared" si="1"/>
        <v>0</v>
      </c>
      <c r="M30" s="3">
        <f t="shared" si="2"/>
        <v>0</v>
      </c>
      <c r="N30" s="3">
        <f t="shared" si="3"/>
        <v>0</v>
      </c>
    </row>
    <row r="31" spans="1:14" ht="16" x14ac:dyDescent="0.2">
      <c r="A31" s="27">
        <v>433</v>
      </c>
      <c r="B31" s="27">
        <v>42741</v>
      </c>
      <c r="C31" s="27" t="s">
        <v>44</v>
      </c>
      <c r="D31" s="7">
        <v>432</v>
      </c>
      <c r="E31" s="1" t="s">
        <v>130</v>
      </c>
      <c r="F31" s="3" t="s">
        <v>12</v>
      </c>
      <c r="G31" s="6" t="s">
        <v>12</v>
      </c>
      <c r="H31" s="6"/>
      <c r="I31" s="6" t="s">
        <v>12</v>
      </c>
      <c r="J31" s="6"/>
      <c r="K31" s="3">
        <f t="shared" si="0"/>
        <v>1</v>
      </c>
      <c r="L31" s="3">
        <f t="shared" si="1"/>
        <v>0</v>
      </c>
      <c r="M31" s="3">
        <f t="shared" si="2"/>
        <v>1</v>
      </c>
      <c r="N31" s="3">
        <f t="shared" si="3"/>
        <v>0</v>
      </c>
    </row>
    <row r="32" spans="1:14" x14ac:dyDescent="0.15">
      <c r="A32" s="28">
        <v>441</v>
      </c>
      <c r="B32" s="28">
        <v>25406</v>
      </c>
      <c r="C32" s="28" t="s">
        <v>46</v>
      </c>
      <c r="D32" s="7">
        <v>447</v>
      </c>
      <c r="E32" s="1"/>
      <c r="G32" s="6"/>
      <c r="H32" s="6" t="s">
        <v>12</v>
      </c>
      <c r="I32" s="6"/>
      <c r="J32" s="6" t="s">
        <v>12</v>
      </c>
      <c r="K32" s="3">
        <f t="shared" si="0"/>
        <v>0</v>
      </c>
      <c r="L32" s="3">
        <f t="shared" si="1"/>
        <v>0</v>
      </c>
      <c r="M32" s="3">
        <f t="shared" si="2"/>
        <v>0</v>
      </c>
      <c r="N32" s="3">
        <f t="shared" si="3"/>
        <v>0</v>
      </c>
    </row>
    <row r="33" spans="1:14" x14ac:dyDescent="0.15">
      <c r="A33" s="29">
        <v>463</v>
      </c>
      <c r="B33" s="29">
        <v>40877</v>
      </c>
      <c r="C33" s="29" t="s">
        <v>47</v>
      </c>
      <c r="D33" s="7">
        <v>461</v>
      </c>
      <c r="E33" s="1" t="s">
        <v>131</v>
      </c>
      <c r="F33" s="3" t="s">
        <v>12</v>
      </c>
      <c r="G33" s="6" t="s">
        <v>12</v>
      </c>
      <c r="H33" s="6"/>
      <c r="I33" s="6" t="s">
        <v>12</v>
      </c>
      <c r="J33" s="6"/>
      <c r="K33" s="3">
        <f t="shared" si="0"/>
        <v>1</v>
      </c>
      <c r="L33" s="3">
        <f t="shared" si="1"/>
        <v>0</v>
      </c>
      <c r="M33" s="3">
        <f t="shared" si="2"/>
        <v>1</v>
      </c>
      <c r="N33" s="3">
        <f t="shared" si="3"/>
        <v>0</v>
      </c>
    </row>
    <row r="34" spans="1:14" ht="16" x14ac:dyDescent="0.2">
      <c r="A34" s="30">
        <v>475</v>
      </c>
      <c r="B34" s="30">
        <v>40893</v>
      </c>
      <c r="C34" s="30" t="s">
        <v>39</v>
      </c>
      <c r="D34" s="7">
        <v>471</v>
      </c>
      <c r="E34" s="1" t="s">
        <v>128</v>
      </c>
      <c r="F34" s="3" t="s">
        <v>12</v>
      </c>
      <c r="G34" s="6" t="s">
        <v>12</v>
      </c>
      <c r="H34" s="6"/>
      <c r="I34" s="6" t="s">
        <v>12</v>
      </c>
      <c r="J34" s="6"/>
      <c r="K34" s="3">
        <f t="shared" si="0"/>
        <v>1</v>
      </c>
      <c r="L34" s="3">
        <f t="shared" si="1"/>
        <v>0</v>
      </c>
      <c r="M34" s="3">
        <f t="shared" si="2"/>
        <v>1</v>
      </c>
      <c r="N34" s="3">
        <f t="shared" si="3"/>
        <v>0</v>
      </c>
    </row>
    <row r="35" spans="1:14" x14ac:dyDescent="0.15">
      <c r="A35" s="31">
        <v>494</v>
      </c>
      <c r="B35" s="31">
        <v>13400</v>
      </c>
      <c r="C35" s="31" t="s">
        <v>48</v>
      </c>
      <c r="D35" s="7">
        <v>492</v>
      </c>
      <c r="E35" s="1"/>
      <c r="G35" s="6" t="s">
        <v>12</v>
      </c>
      <c r="H35" s="6"/>
      <c r="I35" s="6" t="s">
        <v>12</v>
      </c>
      <c r="J35" s="6"/>
      <c r="K35" s="3">
        <f t="shared" si="0"/>
        <v>0</v>
      </c>
      <c r="L35" s="3">
        <f t="shared" si="1"/>
        <v>0</v>
      </c>
      <c r="M35" s="3">
        <f t="shared" si="2"/>
        <v>0</v>
      </c>
      <c r="N35" s="3">
        <f t="shared" si="3"/>
        <v>0</v>
      </c>
    </row>
    <row r="36" spans="1:14" x14ac:dyDescent="0.15">
      <c r="A36" s="32">
        <v>512</v>
      </c>
      <c r="B36" s="32">
        <v>3235</v>
      </c>
      <c r="C36" s="32" t="s">
        <v>49</v>
      </c>
      <c r="D36" s="7">
        <v>502</v>
      </c>
      <c r="E36" s="1"/>
      <c r="G36" s="6" t="s">
        <v>12</v>
      </c>
      <c r="H36" s="6"/>
      <c r="I36" s="6" t="s">
        <v>12</v>
      </c>
      <c r="J36" s="6"/>
      <c r="K36" s="3">
        <f t="shared" si="0"/>
        <v>0</v>
      </c>
      <c r="L36" s="3">
        <f t="shared" si="1"/>
        <v>0</v>
      </c>
      <c r="M36" s="3">
        <f t="shared" si="2"/>
        <v>0</v>
      </c>
      <c r="N36" s="3">
        <f t="shared" si="3"/>
        <v>0</v>
      </c>
    </row>
    <row r="37" spans="1:14" x14ac:dyDescent="0.15">
      <c r="A37" s="24">
        <v>526</v>
      </c>
      <c r="B37" s="24">
        <v>17654</v>
      </c>
      <c r="C37" s="24" t="s">
        <v>50</v>
      </c>
      <c r="D37" s="7">
        <v>515</v>
      </c>
      <c r="E37" s="1"/>
      <c r="G37" s="6"/>
      <c r="H37" s="6" t="s">
        <v>12</v>
      </c>
      <c r="I37" s="6"/>
      <c r="J37" s="6" t="s">
        <v>12</v>
      </c>
      <c r="K37" s="3">
        <f t="shared" si="0"/>
        <v>0</v>
      </c>
      <c r="L37" s="3">
        <f t="shared" si="1"/>
        <v>0</v>
      </c>
      <c r="M37" s="3">
        <f t="shared" si="2"/>
        <v>0</v>
      </c>
      <c r="N37" s="3">
        <f t="shared" si="3"/>
        <v>0</v>
      </c>
    </row>
    <row r="38" spans="1:14" x14ac:dyDescent="0.15">
      <c r="A38" s="21">
        <v>532</v>
      </c>
      <c r="B38" s="21">
        <v>15007</v>
      </c>
      <c r="C38" s="21" t="s">
        <v>52</v>
      </c>
      <c r="D38" s="7">
        <v>545</v>
      </c>
      <c r="E38" s="1"/>
      <c r="G38" s="6" t="s">
        <v>12</v>
      </c>
      <c r="H38" s="6"/>
      <c r="I38" s="6" t="s">
        <v>12</v>
      </c>
      <c r="J38" s="6"/>
      <c r="K38" s="3">
        <f t="shared" si="0"/>
        <v>0</v>
      </c>
      <c r="L38" s="3">
        <f t="shared" si="1"/>
        <v>0</v>
      </c>
      <c r="M38" s="3">
        <f t="shared" si="2"/>
        <v>0</v>
      </c>
      <c r="N38" s="3">
        <f t="shared" si="3"/>
        <v>0</v>
      </c>
    </row>
    <row r="39" spans="1:14" ht="16" x14ac:dyDescent="0.2">
      <c r="A39" s="33">
        <v>553</v>
      </c>
      <c r="B39" s="33">
        <v>42742</v>
      </c>
      <c r="C39" s="33" t="s">
        <v>53</v>
      </c>
      <c r="D39" s="7">
        <v>559</v>
      </c>
      <c r="E39" s="1" t="s">
        <v>132</v>
      </c>
      <c r="F39" s="3" t="s">
        <v>12</v>
      </c>
      <c r="G39" s="6" t="s">
        <v>12</v>
      </c>
      <c r="H39" s="6"/>
      <c r="I39" s="6" t="s">
        <v>12</v>
      </c>
      <c r="J39" s="6"/>
      <c r="K39" s="3">
        <f t="shared" si="0"/>
        <v>1</v>
      </c>
      <c r="L39" s="3">
        <f t="shared" si="1"/>
        <v>0</v>
      </c>
      <c r="M39" s="3">
        <f t="shared" si="2"/>
        <v>1</v>
      </c>
      <c r="N39" s="3">
        <f t="shared" si="3"/>
        <v>0</v>
      </c>
    </row>
    <row r="40" spans="1:14" x14ac:dyDescent="0.15">
      <c r="A40" s="18">
        <v>573</v>
      </c>
      <c r="B40" s="18">
        <v>10349</v>
      </c>
      <c r="C40" s="18" t="s">
        <v>54</v>
      </c>
      <c r="D40" s="7">
        <v>564</v>
      </c>
      <c r="E40" s="1"/>
      <c r="G40" s="6"/>
      <c r="H40" s="6" t="s">
        <v>12</v>
      </c>
      <c r="I40" s="6"/>
      <c r="J40" s="6" t="s">
        <v>12</v>
      </c>
      <c r="K40" s="3">
        <f t="shared" si="0"/>
        <v>0</v>
      </c>
      <c r="L40" s="3">
        <f t="shared" si="1"/>
        <v>0</v>
      </c>
      <c r="M40" s="3">
        <f t="shared" si="2"/>
        <v>0</v>
      </c>
      <c r="N40" s="3">
        <f t="shared" si="3"/>
        <v>0</v>
      </c>
    </row>
    <row r="41" spans="1:14" x14ac:dyDescent="0.15">
      <c r="A41" s="15">
        <v>578</v>
      </c>
      <c r="B41" s="15">
        <v>11224</v>
      </c>
      <c r="C41" s="15" t="s">
        <v>55</v>
      </c>
      <c r="D41" s="7">
        <v>576</v>
      </c>
      <c r="E41" s="1"/>
      <c r="G41" s="6"/>
      <c r="H41" s="6" t="s">
        <v>12</v>
      </c>
      <c r="I41" s="6"/>
      <c r="J41" s="6" t="s">
        <v>12</v>
      </c>
      <c r="K41" s="3">
        <f t="shared" si="0"/>
        <v>0</v>
      </c>
      <c r="L41" s="3">
        <f t="shared" si="1"/>
        <v>0</v>
      </c>
      <c r="M41" s="3">
        <f t="shared" si="2"/>
        <v>0</v>
      </c>
      <c r="N41" s="3">
        <f t="shared" si="3"/>
        <v>0</v>
      </c>
    </row>
    <row r="42" spans="1:14" ht="16" x14ac:dyDescent="0.2">
      <c r="A42" s="22">
        <v>596</v>
      </c>
      <c r="B42" s="22">
        <v>14377</v>
      </c>
      <c r="C42" s="22" t="s">
        <v>56</v>
      </c>
      <c r="D42" s="7">
        <v>598</v>
      </c>
      <c r="E42" s="1" t="s">
        <v>133</v>
      </c>
      <c r="F42" s="3" t="s">
        <v>12</v>
      </c>
      <c r="G42" s="6" t="s">
        <v>12</v>
      </c>
      <c r="H42" s="6"/>
      <c r="I42" s="6" t="s">
        <v>12</v>
      </c>
      <c r="J42" s="6"/>
      <c r="K42" s="3">
        <f t="shared" si="0"/>
        <v>1</v>
      </c>
      <c r="L42" s="3">
        <f t="shared" si="1"/>
        <v>0</v>
      </c>
      <c r="M42" s="3">
        <f t="shared" si="2"/>
        <v>1</v>
      </c>
      <c r="N42" s="3">
        <f t="shared" si="3"/>
        <v>0</v>
      </c>
    </row>
    <row r="43" spans="1:14" ht="16" x14ac:dyDescent="0.2">
      <c r="A43" s="34">
        <v>620</v>
      </c>
      <c r="B43" s="34">
        <v>15763</v>
      </c>
      <c r="C43" s="34" t="s">
        <v>57</v>
      </c>
      <c r="D43" s="7">
        <v>619</v>
      </c>
      <c r="E43" s="1" t="s">
        <v>134</v>
      </c>
      <c r="F43" s="3" t="s">
        <v>12</v>
      </c>
      <c r="G43" s="6" t="s">
        <v>12</v>
      </c>
      <c r="H43" s="6"/>
      <c r="I43" s="6" t="s">
        <v>12</v>
      </c>
      <c r="J43" s="6"/>
      <c r="K43" s="3">
        <f t="shared" si="0"/>
        <v>1</v>
      </c>
      <c r="L43" s="3">
        <f t="shared" si="1"/>
        <v>0</v>
      </c>
      <c r="M43" s="3">
        <f t="shared" si="2"/>
        <v>1</v>
      </c>
      <c r="N43" s="3">
        <f t="shared" si="3"/>
        <v>0</v>
      </c>
    </row>
    <row r="44" spans="1:14" ht="16" x14ac:dyDescent="0.2">
      <c r="A44" s="27">
        <v>621</v>
      </c>
      <c r="B44" s="27" t="s">
        <v>58</v>
      </c>
      <c r="C44" s="27" t="s">
        <v>59</v>
      </c>
      <c r="D44" s="7">
        <v>627</v>
      </c>
      <c r="E44" s="1" t="s">
        <v>135</v>
      </c>
      <c r="F44" s="3" t="s">
        <v>12</v>
      </c>
      <c r="G44" s="6" t="s">
        <v>12</v>
      </c>
      <c r="H44" s="6"/>
      <c r="I44" s="6" t="s">
        <v>12</v>
      </c>
      <c r="J44" s="6"/>
      <c r="K44" s="3">
        <f t="shared" si="0"/>
        <v>1</v>
      </c>
      <c r="L44" s="3">
        <f t="shared" si="1"/>
        <v>0</v>
      </c>
      <c r="M44" s="3">
        <f t="shared" si="2"/>
        <v>1</v>
      </c>
      <c r="N44" s="3">
        <f t="shared" si="3"/>
        <v>0</v>
      </c>
    </row>
    <row r="45" spans="1:14" x14ac:dyDescent="0.15">
      <c r="A45" s="28">
        <v>638</v>
      </c>
      <c r="B45" s="28">
        <v>10361</v>
      </c>
      <c r="C45" s="28" t="s">
        <v>60</v>
      </c>
      <c r="D45" s="7">
        <v>649</v>
      </c>
      <c r="E45" s="1"/>
      <c r="G45" s="6"/>
      <c r="H45" s="6" t="s">
        <v>12</v>
      </c>
      <c r="I45" s="6"/>
      <c r="J45" s="6" t="s">
        <v>12</v>
      </c>
      <c r="K45" s="3">
        <f t="shared" si="0"/>
        <v>0</v>
      </c>
      <c r="L45" s="3">
        <f t="shared" si="1"/>
        <v>0</v>
      </c>
      <c r="M45" s="3">
        <f t="shared" si="2"/>
        <v>0</v>
      </c>
      <c r="N45" s="3">
        <f t="shared" si="3"/>
        <v>0</v>
      </c>
    </row>
    <row r="46" spans="1:14" ht="16" x14ac:dyDescent="0.2">
      <c r="A46" s="29">
        <v>660</v>
      </c>
      <c r="B46" s="29">
        <v>44246</v>
      </c>
      <c r="C46" s="29" t="s">
        <v>61</v>
      </c>
      <c r="D46" s="7">
        <v>664</v>
      </c>
      <c r="E46" s="1" t="s">
        <v>119</v>
      </c>
      <c r="F46" s="3" t="s">
        <v>24</v>
      </c>
      <c r="G46" s="6" t="s">
        <v>12</v>
      </c>
      <c r="H46" s="6"/>
      <c r="I46" s="6" t="s">
        <v>12</v>
      </c>
      <c r="J46" s="6"/>
      <c r="K46" s="3">
        <f t="shared" si="0"/>
        <v>0</v>
      </c>
      <c r="L46" s="3">
        <f t="shared" si="1"/>
        <v>0</v>
      </c>
      <c r="M46" s="3">
        <f t="shared" si="2"/>
        <v>0</v>
      </c>
      <c r="N46" s="3">
        <f t="shared" si="3"/>
        <v>0</v>
      </c>
    </row>
    <row r="47" spans="1:14" x14ac:dyDescent="0.15">
      <c r="A47" s="8">
        <v>677</v>
      </c>
      <c r="B47" s="8">
        <v>17662</v>
      </c>
      <c r="C47" s="8" t="s">
        <v>62</v>
      </c>
      <c r="D47" s="7">
        <v>674</v>
      </c>
      <c r="E47" s="1"/>
      <c r="G47" s="6"/>
      <c r="H47" s="6" t="s">
        <v>12</v>
      </c>
      <c r="I47" s="6"/>
      <c r="J47" s="6" t="s">
        <v>12</v>
      </c>
      <c r="K47" s="3">
        <f t="shared" si="0"/>
        <v>0</v>
      </c>
      <c r="L47" s="3">
        <f t="shared" si="1"/>
        <v>0</v>
      </c>
      <c r="M47" s="3">
        <f t="shared" si="2"/>
        <v>0</v>
      </c>
      <c r="N47" s="3">
        <f t="shared" si="3"/>
        <v>0</v>
      </c>
    </row>
    <row r="48" spans="1:14" x14ac:dyDescent="0.15">
      <c r="A48" s="23">
        <v>682</v>
      </c>
      <c r="B48" s="23">
        <v>26023</v>
      </c>
      <c r="C48" s="23" t="s">
        <v>63</v>
      </c>
      <c r="D48" s="7">
        <v>685</v>
      </c>
      <c r="E48" s="1"/>
      <c r="G48" s="6"/>
      <c r="H48" s="6" t="s">
        <v>12</v>
      </c>
      <c r="I48" s="6"/>
      <c r="J48" s="6" t="s">
        <v>12</v>
      </c>
      <c r="K48" s="3">
        <f t="shared" si="0"/>
        <v>0</v>
      </c>
      <c r="L48" s="3">
        <f t="shared" si="1"/>
        <v>0</v>
      </c>
      <c r="M48" s="3">
        <f t="shared" si="2"/>
        <v>0</v>
      </c>
      <c r="N48" s="3">
        <f t="shared" si="3"/>
        <v>0</v>
      </c>
    </row>
    <row r="49" spans="1:14" x14ac:dyDescent="0.15">
      <c r="A49" s="18">
        <v>698</v>
      </c>
      <c r="B49" s="18">
        <v>6354</v>
      </c>
      <c r="C49" s="18" t="s">
        <v>64</v>
      </c>
      <c r="D49" s="7">
        <v>702</v>
      </c>
      <c r="E49" s="1"/>
      <c r="G49" s="6" t="s">
        <v>12</v>
      </c>
      <c r="H49" s="6"/>
      <c r="I49" s="6" t="s">
        <v>12</v>
      </c>
      <c r="J49" s="6"/>
      <c r="K49" s="3">
        <f t="shared" si="0"/>
        <v>0</v>
      </c>
      <c r="L49" s="3">
        <f t="shared" si="1"/>
        <v>0</v>
      </c>
      <c r="M49" s="3">
        <f t="shared" si="2"/>
        <v>0</v>
      </c>
      <c r="N49" s="3">
        <f t="shared" si="3"/>
        <v>0</v>
      </c>
    </row>
    <row r="50" spans="1:14" x14ac:dyDescent="0.15">
      <c r="A50" s="28">
        <v>727</v>
      </c>
      <c r="B50" s="28">
        <v>5838</v>
      </c>
      <c r="C50" s="28" t="s">
        <v>65</v>
      </c>
      <c r="D50" s="7">
        <v>723</v>
      </c>
      <c r="E50" s="1"/>
      <c r="G50" s="6"/>
      <c r="H50" s="6" t="s">
        <v>12</v>
      </c>
      <c r="I50" s="6"/>
      <c r="J50" s="6" t="s">
        <v>12</v>
      </c>
      <c r="K50" s="3">
        <f t="shared" si="0"/>
        <v>0</v>
      </c>
      <c r="L50" s="3">
        <f t="shared" si="1"/>
        <v>0</v>
      </c>
      <c r="M50" s="3">
        <f t="shared" si="2"/>
        <v>0</v>
      </c>
      <c r="N50" s="3">
        <f t="shared" si="3"/>
        <v>0</v>
      </c>
    </row>
    <row r="51" spans="1:14" x14ac:dyDescent="0.15">
      <c r="A51" s="29">
        <v>742</v>
      </c>
      <c r="B51" s="29">
        <v>21936</v>
      </c>
      <c r="C51" s="29" t="s">
        <v>66</v>
      </c>
      <c r="D51" s="7">
        <v>739</v>
      </c>
      <c r="E51" s="1"/>
      <c r="G51" s="6"/>
      <c r="H51" s="6" t="s">
        <v>12</v>
      </c>
      <c r="I51" s="6"/>
      <c r="J51" s="6" t="s">
        <v>12</v>
      </c>
      <c r="K51" s="3">
        <f t="shared" si="0"/>
        <v>0</v>
      </c>
      <c r="L51" s="3">
        <f t="shared" si="1"/>
        <v>0</v>
      </c>
      <c r="M51" s="3">
        <f t="shared" si="2"/>
        <v>0</v>
      </c>
      <c r="N51" s="3">
        <f t="shared" si="3"/>
        <v>0</v>
      </c>
    </row>
    <row r="52" spans="1:14" x14ac:dyDescent="0.15">
      <c r="A52" s="31">
        <v>749</v>
      </c>
      <c r="B52" s="31">
        <v>15008</v>
      </c>
      <c r="C52" s="31" t="s">
        <v>67</v>
      </c>
      <c r="D52" s="7">
        <v>751</v>
      </c>
      <c r="E52" s="1"/>
      <c r="G52" s="6" t="s">
        <v>12</v>
      </c>
      <c r="H52" s="6"/>
      <c r="I52" s="6" t="s">
        <v>12</v>
      </c>
      <c r="J52" s="6"/>
      <c r="K52" s="3">
        <f t="shared" si="0"/>
        <v>0</v>
      </c>
      <c r="L52" s="3">
        <f t="shared" si="1"/>
        <v>0</v>
      </c>
      <c r="M52" s="3">
        <f t="shared" si="2"/>
        <v>0</v>
      </c>
      <c r="N52" s="3">
        <f t="shared" si="3"/>
        <v>0</v>
      </c>
    </row>
    <row r="53" spans="1:14" x14ac:dyDescent="0.15">
      <c r="A53" s="33">
        <v>773</v>
      </c>
      <c r="B53" s="33">
        <v>16554</v>
      </c>
      <c r="C53" s="33" t="s">
        <v>68</v>
      </c>
      <c r="D53" s="7">
        <v>758</v>
      </c>
      <c r="E53" s="1"/>
      <c r="G53" s="6"/>
      <c r="H53" s="6" t="s">
        <v>12</v>
      </c>
      <c r="I53" s="6"/>
      <c r="J53" s="6" t="s">
        <v>12</v>
      </c>
      <c r="K53" s="3">
        <f t="shared" si="0"/>
        <v>0</v>
      </c>
      <c r="L53" s="3">
        <f t="shared" si="1"/>
        <v>0</v>
      </c>
      <c r="M53" s="3">
        <f t="shared" si="2"/>
        <v>0</v>
      </c>
      <c r="N53" s="3">
        <f t="shared" si="3"/>
        <v>0</v>
      </c>
    </row>
    <row r="54" spans="1:14" x14ac:dyDescent="0.15">
      <c r="A54" s="15">
        <v>782</v>
      </c>
      <c r="B54" s="15">
        <v>527</v>
      </c>
      <c r="C54" s="15" t="s">
        <v>69</v>
      </c>
      <c r="D54" s="7">
        <v>781</v>
      </c>
      <c r="E54" s="1"/>
      <c r="G54" s="6"/>
      <c r="H54" s="6" t="s">
        <v>12</v>
      </c>
      <c r="I54" s="6" t="s">
        <v>12</v>
      </c>
      <c r="J54" s="6"/>
      <c r="K54" s="3">
        <f t="shared" si="0"/>
        <v>0</v>
      </c>
      <c r="L54" s="3">
        <f t="shared" si="1"/>
        <v>0</v>
      </c>
      <c r="M54" s="3">
        <f t="shared" si="2"/>
        <v>0</v>
      </c>
      <c r="N54" s="3">
        <f t="shared" si="3"/>
        <v>0</v>
      </c>
    </row>
    <row r="55" spans="1:14" x14ac:dyDescent="0.15">
      <c r="A55" s="35">
        <v>792</v>
      </c>
      <c r="B55" s="35">
        <v>25404</v>
      </c>
      <c r="C55" s="35" t="s">
        <v>70</v>
      </c>
      <c r="D55" s="7">
        <v>803</v>
      </c>
      <c r="E55" s="1"/>
      <c r="G55" s="6"/>
      <c r="H55" s="6" t="s">
        <v>12</v>
      </c>
      <c r="I55" s="6"/>
      <c r="J55" s="6" t="s">
        <v>12</v>
      </c>
      <c r="K55" s="3">
        <f t="shared" si="0"/>
        <v>0</v>
      </c>
      <c r="L55" s="3">
        <f t="shared" si="1"/>
        <v>0</v>
      </c>
      <c r="M55" s="3">
        <f t="shared" si="2"/>
        <v>0</v>
      </c>
      <c r="N55" s="3">
        <f t="shared" si="3"/>
        <v>0</v>
      </c>
    </row>
    <row r="56" spans="1:14" ht="16" x14ac:dyDescent="0.2">
      <c r="A56" s="27">
        <v>814</v>
      </c>
      <c r="B56" s="27">
        <v>23550</v>
      </c>
      <c r="C56" s="27" t="s">
        <v>71</v>
      </c>
      <c r="D56" s="7">
        <v>812</v>
      </c>
      <c r="E56" s="1" t="s">
        <v>136</v>
      </c>
      <c r="F56" s="3" t="s">
        <v>12</v>
      </c>
      <c r="G56" s="6" t="s">
        <v>12</v>
      </c>
      <c r="H56" s="6"/>
      <c r="I56" s="6" t="s">
        <v>12</v>
      </c>
      <c r="J56" s="6"/>
      <c r="K56" s="3">
        <f t="shared" si="0"/>
        <v>1</v>
      </c>
      <c r="L56" s="3">
        <f t="shared" si="1"/>
        <v>0</v>
      </c>
      <c r="M56" s="3">
        <f t="shared" si="2"/>
        <v>1</v>
      </c>
      <c r="N56" s="3">
        <f t="shared" si="3"/>
        <v>0</v>
      </c>
    </row>
    <row r="57" spans="1:14" x14ac:dyDescent="0.15">
      <c r="A57" s="18">
        <v>827</v>
      </c>
      <c r="B57" s="18">
        <v>17636</v>
      </c>
      <c r="C57" s="18" t="s">
        <v>65</v>
      </c>
      <c r="D57" s="7">
        <v>821</v>
      </c>
      <c r="E57" s="1"/>
      <c r="G57" s="6"/>
      <c r="H57" s="6" t="s">
        <v>12</v>
      </c>
      <c r="I57" s="6"/>
      <c r="J57" s="6" t="s">
        <v>12</v>
      </c>
      <c r="K57" s="3">
        <f t="shared" si="0"/>
        <v>0</v>
      </c>
      <c r="L57" s="3">
        <f t="shared" si="1"/>
        <v>0</v>
      </c>
      <c r="M57" s="3">
        <f t="shared" si="2"/>
        <v>0</v>
      </c>
      <c r="N57" s="3">
        <f t="shared" si="3"/>
        <v>0</v>
      </c>
    </row>
    <row r="58" spans="1:14" ht="16" x14ac:dyDescent="0.2">
      <c r="A58" s="24">
        <v>835</v>
      </c>
      <c r="B58" s="24">
        <v>1100</v>
      </c>
      <c r="C58" s="24" t="s">
        <v>72</v>
      </c>
      <c r="D58" s="7">
        <v>836</v>
      </c>
      <c r="E58" s="1" t="s">
        <v>137</v>
      </c>
      <c r="F58" s="3" t="s">
        <v>12</v>
      </c>
      <c r="G58" s="6" t="s">
        <v>12</v>
      </c>
      <c r="H58" s="6"/>
      <c r="I58" s="6" t="s">
        <v>12</v>
      </c>
      <c r="J58" s="6"/>
      <c r="K58" s="3">
        <f t="shared" si="0"/>
        <v>1</v>
      </c>
      <c r="L58" s="3">
        <f t="shared" si="1"/>
        <v>0</v>
      </c>
      <c r="M58" s="3">
        <f t="shared" si="2"/>
        <v>1</v>
      </c>
      <c r="N58" s="3">
        <f t="shared" si="3"/>
        <v>0</v>
      </c>
    </row>
    <row r="59" spans="1:14" x14ac:dyDescent="0.15">
      <c r="A59" s="1"/>
      <c r="B59" s="1"/>
      <c r="C59" s="1"/>
      <c r="E59" s="3" t="s">
        <v>73</v>
      </c>
      <c r="F59" s="3">
        <f>COUNTIF(F4:F58,"=y")</f>
        <v>22</v>
      </c>
      <c r="G59" s="1"/>
      <c r="H59" s="1"/>
      <c r="I59" s="1"/>
      <c r="J59" s="1"/>
      <c r="K59" s="3">
        <f>SUM(K4:K58)</f>
        <v>19</v>
      </c>
      <c r="L59" s="3">
        <f>SUM(L4:L58)</f>
        <v>3</v>
      </c>
      <c r="M59" s="3">
        <f>SUM(M4:M58)</f>
        <v>21</v>
      </c>
      <c r="N59" s="3">
        <f>SUM(N4:N58)</f>
        <v>1</v>
      </c>
    </row>
    <row r="60" spans="1:14" x14ac:dyDescent="0.15">
      <c r="A60" s="1"/>
      <c r="B60" s="1"/>
      <c r="C60" s="1"/>
      <c r="E60" s="3" t="s">
        <v>74</v>
      </c>
      <c r="F60" s="3">
        <f>COUNTIF(F4:F58,"=n")</f>
        <v>4</v>
      </c>
      <c r="G60" s="1"/>
      <c r="H60" s="1"/>
      <c r="I60" s="1"/>
      <c r="J60" s="1"/>
    </row>
    <row r="61" spans="1:14" ht="15" x14ac:dyDescent="0.2">
      <c r="A61" s="1"/>
      <c r="B61" s="1"/>
      <c r="C61" s="1"/>
      <c r="D61" s="2" t="s">
        <v>75</v>
      </c>
      <c r="E61" s="3" t="s">
        <v>76</v>
      </c>
      <c r="F61" s="3">
        <f>COUNTIF(F4:F58,"=I")</f>
        <v>0</v>
      </c>
      <c r="G61" s="1"/>
      <c r="H61" s="1"/>
      <c r="I61" s="1"/>
      <c r="J61" s="1"/>
    </row>
    <row r="62" spans="1:14" x14ac:dyDescent="0.15">
      <c r="A62" s="1"/>
      <c r="B62" s="1"/>
      <c r="C62" s="1"/>
      <c r="D62" s="1">
        <f>COUNTIF(E4:E58,"*")</f>
        <v>27</v>
      </c>
      <c r="E62" s="3" t="s">
        <v>77</v>
      </c>
      <c r="F62" s="3">
        <f>55-SUM(F59:F61)</f>
        <v>29</v>
      </c>
      <c r="G62" s="1"/>
      <c r="H62" s="1"/>
      <c r="I62" s="1"/>
      <c r="J62" s="1"/>
    </row>
    <row r="63" spans="1:14" ht="15" x14ac:dyDescent="0.2">
      <c r="A63" s="1"/>
      <c r="B63" s="1"/>
      <c r="C63" s="1"/>
      <c r="D63" s="2">
        <f>D62/55</f>
        <v>0.49090909090909091</v>
      </c>
      <c r="E63" s="3" t="s">
        <v>78</v>
      </c>
      <c r="F63" s="3">
        <f t="shared" ref="F63:F64" si="4">F59/55</f>
        <v>0.4</v>
      </c>
      <c r="G63" s="1"/>
      <c r="H63" s="1"/>
      <c r="I63" s="1"/>
      <c r="J63" s="1"/>
    </row>
    <row r="64" spans="1:14" ht="15" x14ac:dyDescent="0.2">
      <c r="A64" s="1"/>
      <c r="B64" s="1"/>
      <c r="C64" s="1"/>
      <c r="D64" s="2" t="s">
        <v>79</v>
      </c>
      <c r="E64" s="3" t="s">
        <v>80</v>
      </c>
      <c r="F64" s="3">
        <f t="shared" si="4"/>
        <v>7.2727272727272724E-2</v>
      </c>
      <c r="G64" s="1"/>
      <c r="H64" s="1"/>
      <c r="I64" s="1"/>
      <c r="J64" s="1"/>
    </row>
    <row r="65" spans="1:10" x14ac:dyDescent="0.15">
      <c r="A65" s="1"/>
      <c r="B65" s="1"/>
      <c r="C65" s="1"/>
      <c r="D65" s="1">
        <f>COUNTIF(E4:E58,"=Don't know")</f>
        <v>0</v>
      </c>
      <c r="E65" s="3" t="s">
        <v>81</v>
      </c>
      <c r="F65" s="3">
        <f>F61/55</f>
        <v>0</v>
      </c>
      <c r="G65" s="1"/>
      <c r="H65" s="1"/>
      <c r="I65" s="1"/>
      <c r="J65" s="1"/>
    </row>
    <row r="66" spans="1:10" x14ac:dyDescent="0.15">
      <c r="A66" s="1"/>
      <c r="B66" s="1"/>
      <c r="C66" s="1"/>
      <c r="D66" s="3">
        <f>(55-D65)/55</f>
        <v>1</v>
      </c>
      <c r="E66" s="3" t="s">
        <v>82</v>
      </c>
      <c r="F66" s="3">
        <f>F62/55</f>
        <v>0.52727272727272723</v>
      </c>
      <c r="G66" s="1"/>
      <c r="H66" s="1"/>
      <c r="I66" s="1"/>
      <c r="J66" s="1"/>
    </row>
    <row r="67" spans="1:10" x14ac:dyDescent="0.15">
      <c r="A67" s="1"/>
      <c r="B67" s="1"/>
      <c r="C67" s="1"/>
      <c r="E67" s="3" t="s">
        <v>83</v>
      </c>
      <c r="F67" s="3">
        <f>F59/(55-F62)</f>
        <v>0.84615384615384615</v>
      </c>
      <c r="G67" s="1"/>
      <c r="H67" s="1"/>
      <c r="I67" s="1"/>
      <c r="J6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7"/>
  <sheetViews>
    <sheetView workbookViewId="0">
      <selection activeCell="G30" sqref="G30"/>
    </sheetView>
  </sheetViews>
  <sheetFormatPr baseColWidth="10" defaultRowHeight="13" x14ac:dyDescent="0.15"/>
  <cols>
    <col min="1" max="16384" width="10.83203125" style="4"/>
  </cols>
  <sheetData>
    <row r="1" spans="1:18" ht="15" x14ac:dyDescent="0.2">
      <c r="A1" s="39"/>
      <c r="B1" s="39"/>
      <c r="C1" s="39"/>
      <c r="D1" s="39"/>
      <c r="E1" s="39"/>
      <c r="F1" s="39" t="s">
        <v>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 x14ac:dyDescent="0.2">
      <c r="A2" s="39"/>
      <c r="B2" s="39"/>
      <c r="C2" s="39"/>
      <c r="D2" s="39"/>
      <c r="E2" s="40" t="s">
        <v>259</v>
      </c>
      <c r="F2" s="39" t="s">
        <v>5</v>
      </c>
      <c r="G2" s="39"/>
      <c r="H2" s="39"/>
      <c r="I2" s="39"/>
      <c r="J2" s="39"/>
      <c r="K2" s="39"/>
      <c r="L2" s="39" t="s">
        <v>1</v>
      </c>
      <c r="M2" s="39"/>
      <c r="N2" s="39"/>
      <c r="O2" s="39" t="s">
        <v>2</v>
      </c>
      <c r="P2" s="39"/>
      <c r="Q2" s="39"/>
      <c r="R2" s="39"/>
    </row>
    <row r="3" spans="1:18" ht="15" x14ac:dyDescent="0.2">
      <c r="A3" s="39"/>
      <c r="B3" s="39"/>
      <c r="C3" s="39"/>
      <c r="D3" s="39"/>
      <c r="E3" s="41" t="s">
        <v>4</v>
      </c>
      <c r="F3" s="39"/>
      <c r="G3" s="42" t="s">
        <v>6</v>
      </c>
      <c r="H3" s="42" t="s">
        <v>7</v>
      </c>
      <c r="I3" s="42" t="s">
        <v>8</v>
      </c>
      <c r="J3" s="42" t="s">
        <v>9</v>
      </c>
      <c r="K3" s="42" t="s">
        <v>6</v>
      </c>
      <c r="L3" s="42" t="s">
        <v>7</v>
      </c>
      <c r="M3" s="42" t="s">
        <v>8</v>
      </c>
      <c r="N3" s="42" t="s">
        <v>9</v>
      </c>
      <c r="O3" s="42" t="s">
        <v>6</v>
      </c>
      <c r="P3" s="42" t="s">
        <v>7</v>
      </c>
      <c r="Q3" s="42" t="s">
        <v>8</v>
      </c>
      <c r="R3" s="42" t="s">
        <v>9</v>
      </c>
    </row>
    <row r="4" spans="1:18" ht="15" x14ac:dyDescent="0.2">
      <c r="A4" s="43">
        <v>1</v>
      </c>
      <c r="B4" s="43">
        <v>46189</v>
      </c>
      <c r="C4" s="43" t="s">
        <v>10</v>
      </c>
      <c r="D4" s="39">
        <v>11</v>
      </c>
      <c r="E4" s="39" t="s">
        <v>138</v>
      </c>
      <c r="F4" s="39" t="s">
        <v>12</v>
      </c>
      <c r="G4" s="42" t="s">
        <v>12</v>
      </c>
      <c r="H4" s="42"/>
      <c r="I4" s="42" t="s">
        <v>12</v>
      </c>
      <c r="J4" s="42"/>
      <c r="K4" s="39">
        <v>1</v>
      </c>
      <c r="L4" s="39">
        <v>0</v>
      </c>
      <c r="M4" s="39">
        <v>1</v>
      </c>
      <c r="N4" s="39">
        <v>0</v>
      </c>
      <c r="O4" s="39">
        <v>28</v>
      </c>
      <c r="P4" s="39">
        <v>27</v>
      </c>
      <c r="Q4" s="39">
        <v>32</v>
      </c>
      <c r="R4" s="39">
        <v>23</v>
      </c>
    </row>
    <row r="5" spans="1:18" ht="15" x14ac:dyDescent="0.2">
      <c r="A5" s="44">
        <v>26</v>
      </c>
      <c r="B5" s="44">
        <v>25484</v>
      </c>
      <c r="C5" s="44" t="s">
        <v>13</v>
      </c>
      <c r="D5" s="39">
        <v>22</v>
      </c>
      <c r="E5" s="39" t="s">
        <v>139</v>
      </c>
      <c r="F5" s="39" t="s">
        <v>12</v>
      </c>
      <c r="G5" s="42" t="s">
        <v>12</v>
      </c>
      <c r="H5" s="42"/>
      <c r="I5" s="42" t="s">
        <v>12</v>
      </c>
      <c r="J5" s="42"/>
      <c r="K5" s="39">
        <v>1</v>
      </c>
      <c r="L5" s="39">
        <v>0</v>
      </c>
      <c r="M5" s="39">
        <v>1</v>
      </c>
      <c r="N5" s="39">
        <v>0</v>
      </c>
      <c r="O5" s="39"/>
      <c r="P5" s="39"/>
      <c r="Q5" s="39"/>
      <c r="R5" s="39"/>
    </row>
    <row r="6" spans="1:18" ht="15" x14ac:dyDescent="0.2">
      <c r="A6" s="45">
        <v>33</v>
      </c>
      <c r="B6" s="45">
        <v>22308</v>
      </c>
      <c r="C6" s="45" t="s">
        <v>14</v>
      </c>
      <c r="D6" s="39">
        <v>42</v>
      </c>
      <c r="E6" s="39" t="s">
        <v>140</v>
      </c>
      <c r="F6" s="39" t="s">
        <v>12</v>
      </c>
      <c r="G6" s="42"/>
      <c r="H6" s="42" t="s">
        <v>12</v>
      </c>
      <c r="I6" s="42"/>
      <c r="J6" s="42" t="s">
        <v>12</v>
      </c>
      <c r="K6" s="39">
        <v>0</v>
      </c>
      <c r="L6" s="39">
        <v>1</v>
      </c>
      <c r="M6" s="39">
        <v>0</v>
      </c>
      <c r="N6" s="39">
        <v>1</v>
      </c>
      <c r="O6" s="39"/>
      <c r="P6" s="39"/>
      <c r="Q6" s="39"/>
      <c r="R6" s="39"/>
    </row>
    <row r="7" spans="1:18" ht="15" x14ac:dyDescent="0.2">
      <c r="A7" s="46">
        <v>56</v>
      </c>
      <c r="B7" s="46">
        <v>40876</v>
      </c>
      <c r="C7" s="46" t="s">
        <v>15</v>
      </c>
      <c r="D7" s="39">
        <v>58</v>
      </c>
      <c r="E7" s="39" t="s">
        <v>141</v>
      </c>
      <c r="F7" s="39" t="s">
        <v>12</v>
      </c>
      <c r="G7" s="42"/>
      <c r="H7" s="42" t="s">
        <v>12</v>
      </c>
      <c r="I7" s="42" t="s">
        <v>12</v>
      </c>
      <c r="J7" s="42"/>
      <c r="K7" s="39">
        <v>0</v>
      </c>
      <c r="L7" s="39">
        <v>1</v>
      </c>
      <c r="M7" s="39">
        <v>1</v>
      </c>
      <c r="N7" s="39">
        <v>0</v>
      </c>
      <c r="O7" s="39"/>
      <c r="P7" s="39"/>
      <c r="Q7" s="39"/>
      <c r="R7" s="39"/>
    </row>
    <row r="8" spans="1:18" ht="15" x14ac:dyDescent="0.2">
      <c r="A8" s="47">
        <v>70</v>
      </c>
      <c r="B8" s="47">
        <v>22303</v>
      </c>
      <c r="C8" s="47" t="s">
        <v>16</v>
      </c>
      <c r="D8" s="39">
        <v>73</v>
      </c>
      <c r="E8" s="39" t="s">
        <v>142</v>
      </c>
      <c r="F8" s="39" t="s">
        <v>21</v>
      </c>
      <c r="G8" s="42"/>
      <c r="H8" s="42" t="s">
        <v>12</v>
      </c>
      <c r="I8" s="42"/>
      <c r="J8" s="42" t="s">
        <v>12</v>
      </c>
      <c r="K8" s="39">
        <v>0</v>
      </c>
      <c r="L8" s="39">
        <v>0</v>
      </c>
      <c r="M8" s="39">
        <v>0</v>
      </c>
      <c r="N8" s="39">
        <v>0</v>
      </c>
      <c r="O8" s="39"/>
      <c r="P8" s="39"/>
      <c r="Q8" s="39"/>
      <c r="R8" s="39"/>
    </row>
    <row r="9" spans="1:18" ht="15" x14ac:dyDescent="0.2">
      <c r="A9" s="48">
        <v>85</v>
      </c>
      <c r="B9" s="48">
        <v>34509</v>
      </c>
      <c r="C9" s="48" t="s">
        <v>17</v>
      </c>
      <c r="D9" s="39">
        <v>78</v>
      </c>
      <c r="E9" s="39" t="s">
        <v>143</v>
      </c>
      <c r="F9" s="39" t="s">
        <v>24</v>
      </c>
      <c r="G9" s="42"/>
      <c r="H9" s="42" t="s">
        <v>12</v>
      </c>
      <c r="I9" s="42"/>
      <c r="J9" s="42" t="s">
        <v>12</v>
      </c>
      <c r="K9" s="39">
        <v>0</v>
      </c>
      <c r="L9" s="39">
        <v>0</v>
      </c>
      <c r="M9" s="39">
        <v>0</v>
      </c>
      <c r="N9" s="39">
        <v>0</v>
      </c>
      <c r="O9" s="39"/>
      <c r="P9" s="39"/>
      <c r="Q9" s="39"/>
      <c r="R9" s="39"/>
    </row>
    <row r="10" spans="1:18" ht="15" x14ac:dyDescent="0.2">
      <c r="A10" s="49">
        <v>106</v>
      </c>
      <c r="B10" s="49">
        <v>31059</v>
      </c>
      <c r="C10" s="50" t="s">
        <v>18</v>
      </c>
      <c r="D10" s="39">
        <v>94</v>
      </c>
      <c r="E10" s="39" t="s">
        <v>144</v>
      </c>
      <c r="F10" s="39" t="s">
        <v>24</v>
      </c>
      <c r="G10" s="42" t="s">
        <v>12</v>
      </c>
      <c r="H10" s="42"/>
      <c r="I10" s="42" t="s">
        <v>12</v>
      </c>
      <c r="J10" s="42"/>
      <c r="K10" s="39">
        <v>0</v>
      </c>
      <c r="L10" s="39">
        <v>0</v>
      </c>
      <c r="M10" s="39">
        <v>0</v>
      </c>
      <c r="N10" s="39">
        <v>0</v>
      </c>
      <c r="O10" s="39"/>
      <c r="P10" s="39"/>
      <c r="Q10" s="39"/>
      <c r="R10" s="39"/>
    </row>
    <row r="11" spans="1:18" ht="15" x14ac:dyDescent="0.2">
      <c r="A11" s="51">
        <v>124</v>
      </c>
      <c r="B11" s="51">
        <v>23548</v>
      </c>
      <c r="C11" s="51" t="s">
        <v>19</v>
      </c>
      <c r="D11" s="39">
        <v>127</v>
      </c>
      <c r="E11" s="39" t="s">
        <v>145</v>
      </c>
      <c r="F11" s="39" t="s">
        <v>12</v>
      </c>
      <c r="G11" s="42" t="s">
        <v>12</v>
      </c>
      <c r="H11" s="42"/>
      <c r="I11" s="42" t="s">
        <v>12</v>
      </c>
      <c r="J11" s="42"/>
      <c r="K11" s="39">
        <v>1</v>
      </c>
      <c r="L11" s="39">
        <v>0</v>
      </c>
      <c r="M11" s="39">
        <v>1</v>
      </c>
      <c r="N11" s="39">
        <v>0</v>
      </c>
      <c r="O11" s="39"/>
      <c r="P11" s="39"/>
      <c r="Q11" s="39"/>
      <c r="R11" s="39"/>
    </row>
    <row r="12" spans="1:18" ht="15" x14ac:dyDescent="0.2">
      <c r="A12" s="52">
        <v>144</v>
      </c>
      <c r="B12" s="52">
        <v>2854</v>
      </c>
      <c r="C12" s="52" t="s">
        <v>22</v>
      </c>
      <c r="D12" s="39">
        <v>142</v>
      </c>
      <c r="E12" s="39" t="s">
        <v>146</v>
      </c>
      <c r="F12" s="39" t="s">
        <v>12</v>
      </c>
      <c r="G12" s="42" t="s">
        <v>12</v>
      </c>
      <c r="H12" s="42"/>
      <c r="I12" s="42" t="s">
        <v>12</v>
      </c>
      <c r="J12" s="42"/>
      <c r="K12" s="39">
        <v>1</v>
      </c>
      <c r="L12" s="39">
        <v>0</v>
      </c>
      <c r="M12" s="39">
        <v>1</v>
      </c>
      <c r="N12" s="39">
        <v>0</v>
      </c>
      <c r="O12" s="39"/>
      <c r="P12" s="39"/>
      <c r="Q12" s="39"/>
      <c r="R12" s="39"/>
    </row>
    <row r="13" spans="1:18" ht="15" x14ac:dyDescent="0.2">
      <c r="A13" s="53">
        <v>149</v>
      </c>
      <c r="B13" s="53">
        <v>40886</v>
      </c>
      <c r="C13" s="53" t="s">
        <v>25</v>
      </c>
      <c r="D13" s="39">
        <v>163</v>
      </c>
      <c r="E13" s="39" t="s">
        <v>147</v>
      </c>
      <c r="F13" s="39" t="s">
        <v>12</v>
      </c>
      <c r="G13" s="42" t="s">
        <v>12</v>
      </c>
      <c r="H13" s="42"/>
      <c r="I13" s="42" t="s">
        <v>12</v>
      </c>
      <c r="J13" s="42"/>
      <c r="K13" s="39">
        <v>1</v>
      </c>
      <c r="L13" s="39">
        <v>0</v>
      </c>
      <c r="M13" s="39">
        <v>1</v>
      </c>
      <c r="N13" s="39">
        <v>0</v>
      </c>
      <c r="O13" s="39"/>
      <c r="P13" s="39"/>
      <c r="Q13" s="39"/>
      <c r="R13" s="39"/>
    </row>
    <row r="14" spans="1:18" ht="15" x14ac:dyDescent="0.2">
      <c r="A14" s="54">
        <v>169</v>
      </c>
      <c r="B14" s="54">
        <v>37919</v>
      </c>
      <c r="C14" s="54" t="s">
        <v>26</v>
      </c>
      <c r="D14" s="39">
        <v>172</v>
      </c>
      <c r="E14" s="39" t="s">
        <v>148</v>
      </c>
      <c r="F14" s="39" t="s">
        <v>12</v>
      </c>
      <c r="G14" s="42"/>
      <c r="H14" s="42" t="s">
        <v>12</v>
      </c>
      <c r="I14" s="42"/>
      <c r="J14" s="42" t="s">
        <v>12</v>
      </c>
      <c r="K14" s="39">
        <v>0</v>
      </c>
      <c r="L14" s="39">
        <v>1</v>
      </c>
      <c r="M14" s="39">
        <v>0</v>
      </c>
      <c r="N14" s="39">
        <v>1</v>
      </c>
      <c r="O14" s="39"/>
      <c r="P14" s="39"/>
      <c r="Q14" s="39"/>
      <c r="R14" s="39"/>
    </row>
    <row r="15" spans="1:18" ht="15" x14ac:dyDescent="0.2">
      <c r="A15" s="48">
        <v>181</v>
      </c>
      <c r="B15" s="48">
        <v>17663</v>
      </c>
      <c r="C15" s="48" t="s">
        <v>27</v>
      </c>
      <c r="D15" s="39">
        <v>192</v>
      </c>
      <c r="E15" s="39" t="s">
        <v>149</v>
      </c>
      <c r="F15" s="39" t="s">
        <v>21</v>
      </c>
      <c r="G15" s="42"/>
      <c r="H15" s="42" t="s">
        <v>12</v>
      </c>
      <c r="I15" s="42"/>
      <c r="J15" s="42" t="s">
        <v>12</v>
      </c>
      <c r="K15" s="39">
        <v>0</v>
      </c>
      <c r="L15" s="39">
        <v>0</v>
      </c>
      <c r="M15" s="39">
        <v>0</v>
      </c>
      <c r="N15" s="39">
        <v>0</v>
      </c>
      <c r="O15" s="39"/>
      <c r="P15" s="39"/>
      <c r="Q15" s="39"/>
      <c r="R15" s="39"/>
    </row>
    <row r="16" spans="1:18" ht="15" x14ac:dyDescent="0.2">
      <c r="A16" s="55">
        <v>198</v>
      </c>
      <c r="B16" s="55">
        <v>42740</v>
      </c>
      <c r="C16" s="55" t="s">
        <v>28</v>
      </c>
      <c r="D16" s="39">
        <v>203</v>
      </c>
      <c r="E16" s="39" t="s">
        <v>150</v>
      </c>
      <c r="F16" s="39" t="s">
        <v>24</v>
      </c>
      <c r="G16" s="42"/>
      <c r="H16" s="42" t="s">
        <v>12</v>
      </c>
      <c r="I16" s="42" t="s">
        <v>12</v>
      </c>
      <c r="J16" s="42"/>
      <c r="K16" s="39">
        <v>0</v>
      </c>
      <c r="L16" s="39">
        <v>0</v>
      </c>
      <c r="M16" s="39">
        <v>0</v>
      </c>
      <c r="N16" s="39">
        <v>0</v>
      </c>
      <c r="O16" s="39"/>
      <c r="P16" s="39"/>
      <c r="Q16" s="39"/>
      <c r="R16" s="39"/>
    </row>
    <row r="17" spans="1:18" ht="15" x14ac:dyDescent="0.2">
      <c r="A17" s="56">
        <v>219</v>
      </c>
      <c r="B17" s="56">
        <v>46188</v>
      </c>
      <c r="C17" s="56" t="s">
        <v>29</v>
      </c>
      <c r="D17" s="39">
        <v>209</v>
      </c>
      <c r="E17" s="39" t="s">
        <v>151</v>
      </c>
      <c r="F17" s="39" t="s">
        <v>12</v>
      </c>
      <c r="G17" s="42" t="s">
        <v>12</v>
      </c>
      <c r="H17" s="42"/>
      <c r="I17" s="42" t="s">
        <v>12</v>
      </c>
      <c r="J17" s="42"/>
      <c r="K17" s="39">
        <v>1</v>
      </c>
      <c r="L17" s="39">
        <v>0</v>
      </c>
      <c r="M17" s="39">
        <v>1</v>
      </c>
      <c r="N17" s="39">
        <v>0</v>
      </c>
      <c r="O17" s="39"/>
      <c r="P17" s="39"/>
      <c r="Q17" s="39"/>
      <c r="R17" s="39"/>
    </row>
    <row r="18" spans="1:18" ht="15" x14ac:dyDescent="0.2">
      <c r="A18" s="57">
        <v>237</v>
      </c>
      <c r="B18" s="57">
        <v>46252</v>
      </c>
      <c r="C18" s="57" t="s">
        <v>30</v>
      </c>
      <c r="D18" s="39">
        <v>229</v>
      </c>
      <c r="E18" s="39" t="s">
        <v>152</v>
      </c>
      <c r="F18" s="39" t="s">
        <v>12</v>
      </c>
      <c r="G18" s="42"/>
      <c r="H18" s="42" t="s">
        <v>12</v>
      </c>
      <c r="I18" s="42" t="s">
        <v>12</v>
      </c>
      <c r="J18" s="42"/>
      <c r="K18" s="39">
        <v>0</v>
      </c>
      <c r="L18" s="39">
        <v>1</v>
      </c>
      <c r="M18" s="39">
        <v>1</v>
      </c>
      <c r="N18" s="39">
        <v>0</v>
      </c>
      <c r="O18" s="39"/>
      <c r="P18" s="39"/>
      <c r="Q18" s="39"/>
      <c r="R18" s="39"/>
    </row>
    <row r="19" spans="1:18" ht="15" x14ac:dyDescent="0.2">
      <c r="A19" s="58">
        <v>244</v>
      </c>
      <c r="B19" s="58">
        <v>24477</v>
      </c>
      <c r="C19" s="59" t="s">
        <v>31</v>
      </c>
      <c r="D19" s="39">
        <v>250</v>
      </c>
      <c r="E19" s="39" t="s">
        <v>153</v>
      </c>
      <c r="F19" s="39" t="s">
        <v>12</v>
      </c>
      <c r="G19" s="42"/>
      <c r="H19" s="42" t="s">
        <v>12</v>
      </c>
      <c r="I19" s="42"/>
      <c r="J19" s="42" t="s">
        <v>12</v>
      </c>
      <c r="K19" s="39">
        <v>0</v>
      </c>
      <c r="L19" s="39">
        <v>1</v>
      </c>
      <c r="M19" s="39">
        <v>0</v>
      </c>
      <c r="N19" s="39">
        <v>1</v>
      </c>
      <c r="O19" s="39"/>
      <c r="P19" s="39"/>
      <c r="Q19" s="39"/>
      <c r="R19" s="39"/>
    </row>
    <row r="20" spans="1:18" ht="15" x14ac:dyDescent="0.2">
      <c r="A20" s="60">
        <v>261</v>
      </c>
      <c r="B20" s="60">
        <v>48082</v>
      </c>
      <c r="C20" s="60" t="s">
        <v>32</v>
      </c>
      <c r="D20" s="39">
        <v>257</v>
      </c>
      <c r="E20" s="39" t="s">
        <v>154</v>
      </c>
      <c r="F20" s="39" t="s">
        <v>12</v>
      </c>
      <c r="G20" s="42" t="s">
        <v>12</v>
      </c>
      <c r="H20" s="42"/>
      <c r="I20" s="42" t="s">
        <v>12</v>
      </c>
      <c r="J20" s="42"/>
      <c r="K20" s="39">
        <v>1</v>
      </c>
      <c r="L20" s="39">
        <v>0</v>
      </c>
      <c r="M20" s="39">
        <v>1</v>
      </c>
      <c r="N20" s="39">
        <v>0</v>
      </c>
      <c r="O20" s="39"/>
      <c r="P20" s="39"/>
      <c r="Q20" s="39"/>
      <c r="R20" s="39"/>
    </row>
    <row r="21" spans="1:18" ht="15" x14ac:dyDescent="0.2">
      <c r="A21" s="61">
        <v>276</v>
      </c>
      <c r="B21" s="61">
        <v>37895</v>
      </c>
      <c r="C21" s="61" t="s">
        <v>33</v>
      </c>
      <c r="D21" s="39">
        <v>280</v>
      </c>
      <c r="E21" s="39" t="s">
        <v>155</v>
      </c>
      <c r="F21" s="39" t="s">
        <v>12</v>
      </c>
      <c r="G21" s="42"/>
      <c r="H21" s="42" t="s">
        <v>12</v>
      </c>
      <c r="I21" s="42"/>
      <c r="J21" s="42" t="s">
        <v>12</v>
      </c>
      <c r="K21" s="39">
        <v>0</v>
      </c>
      <c r="L21" s="39">
        <v>1</v>
      </c>
      <c r="M21" s="39">
        <v>0</v>
      </c>
      <c r="N21" s="39">
        <v>1</v>
      </c>
      <c r="O21" s="39"/>
      <c r="P21" s="39"/>
      <c r="Q21" s="39"/>
      <c r="R21" s="39"/>
    </row>
    <row r="22" spans="1:18" ht="15" x14ac:dyDescent="0.2">
      <c r="A22" s="62">
        <v>288</v>
      </c>
      <c r="B22" s="62">
        <v>40894</v>
      </c>
      <c r="C22" s="62" t="s">
        <v>34</v>
      </c>
      <c r="D22" s="39">
        <v>298</v>
      </c>
      <c r="E22" s="39" t="s">
        <v>156</v>
      </c>
      <c r="F22" s="39" t="s">
        <v>12</v>
      </c>
      <c r="G22" s="42" t="s">
        <v>12</v>
      </c>
      <c r="H22" s="42"/>
      <c r="I22" s="42" t="s">
        <v>12</v>
      </c>
      <c r="J22" s="42"/>
      <c r="K22" s="39">
        <v>1</v>
      </c>
      <c r="L22" s="39">
        <v>0</v>
      </c>
      <c r="M22" s="39">
        <v>1</v>
      </c>
      <c r="N22" s="39">
        <v>0</v>
      </c>
      <c r="O22" s="39"/>
      <c r="P22" s="39"/>
      <c r="Q22" s="39"/>
      <c r="R22" s="39"/>
    </row>
    <row r="23" spans="1:18" ht="15" x14ac:dyDescent="0.2">
      <c r="A23" s="63">
        <v>309</v>
      </c>
      <c r="B23" s="63">
        <v>37900</v>
      </c>
      <c r="C23" s="63" t="s">
        <v>35</v>
      </c>
      <c r="D23" s="39">
        <v>303</v>
      </c>
      <c r="E23" s="39" t="s">
        <v>157</v>
      </c>
      <c r="F23" s="39" t="s">
        <v>12</v>
      </c>
      <c r="G23" s="42"/>
      <c r="H23" s="42" t="s">
        <v>12</v>
      </c>
      <c r="I23" s="42"/>
      <c r="J23" s="42" t="s">
        <v>12</v>
      </c>
      <c r="K23" s="39">
        <v>0</v>
      </c>
      <c r="L23" s="39">
        <v>1</v>
      </c>
      <c r="M23" s="39">
        <v>0</v>
      </c>
      <c r="N23" s="39">
        <v>1</v>
      </c>
      <c r="O23" s="39"/>
      <c r="P23" s="39"/>
      <c r="Q23" s="39"/>
      <c r="R23" s="39"/>
    </row>
    <row r="24" spans="1:18" ht="15" x14ac:dyDescent="0.2">
      <c r="A24" s="43">
        <v>318</v>
      </c>
      <c r="B24" s="43">
        <v>44016</v>
      </c>
      <c r="C24" s="43" t="s">
        <v>36</v>
      </c>
      <c r="D24" s="39">
        <v>322</v>
      </c>
      <c r="E24" s="39" t="s">
        <v>158</v>
      </c>
      <c r="F24" s="39" t="s">
        <v>12</v>
      </c>
      <c r="G24" s="42" t="s">
        <v>12</v>
      </c>
      <c r="H24" s="42"/>
      <c r="I24" s="42" t="s">
        <v>12</v>
      </c>
      <c r="J24" s="42"/>
      <c r="K24" s="39">
        <v>1</v>
      </c>
      <c r="L24" s="39">
        <v>0</v>
      </c>
      <c r="M24" s="39">
        <v>1</v>
      </c>
      <c r="N24" s="39">
        <v>0</v>
      </c>
      <c r="O24" s="39"/>
      <c r="P24" s="39"/>
      <c r="Q24" s="39"/>
      <c r="R24" s="39"/>
    </row>
    <row r="25" spans="1:18" ht="15" x14ac:dyDescent="0.2">
      <c r="A25" s="64">
        <v>342</v>
      </c>
      <c r="B25" s="64">
        <v>23552</v>
      </c>
      <c r="C25" s="64" t="s">
        <v>37</v>
      </c>
      <c r="D25" s="39">
        <v>334</v>
      </c>
      <c r="E25" s="39" t="s">
        <v>159</v>
      </c>
      <c r="F25" s="39" t="s">
        <v>24</v>
      </c>
      <c r="G25" s="42" t="s">
        <v>12</v>
      </c>
      <c r="H25" s="42"/>
      <c r="I25" s="42" t="s">
        <v>12</v>
      </c>
      <c r="J25" s="42"/>
      <c r="K25" s="39">
        <v>0</v>
      </c>
      <c r="L25" s="39">
        <v>0</v>
      </c>
      <c r="M25" s="39">
        <v>0</v>
      </c>
      <c r="N25" s="39">
        <v>0</v>
      </c>
      <c r="O25" s="39"/>
      <c r="P25" s="39"/>
      <c r="Q25" s="39"/>
      <c r="R25" s="39"/>
    </row>
    <row r="26" spans="1:18" ht="15" x14ac:dyDescent="0.2">
      <c r="A26" s="52">
        <v>358</v>
      </c>
      <c r="B26" s="52">
        <v>37930</v>
      </c>
      <c r="C26" s="52" t="s">
        <v>38</v>
      </c>
      <c r="D26" s="39">
        <v>347</v>
      </c>
      <c r="E26" s="39" t="s">
        <v>160</v>
      </c>
      <c r="F26" s="39" t="s">
        <v>24</v>
      </c>
      <c r="G26" s="42"/>
      <c r="H26" s="42" t="s">
        <v>12</v>
      </c>
      <c r="I26" s="42"/>
      <c r="J26" s="42" t="s">
        <v>12</v>
      </c>
      <c r="K26" s="39">
        <v>0</v>
      </c>
      <c r="L26" s="39">
        <v>0</v>
      </c>
      <c r="M26" s="39">
        <v>0</v>
      </c>
      <c r="N26" s="39">
        <v>0</v>
      </c>
      <c r="O26" s="39"/>
      <c r="P26" s="39"/>
      <c r="Q26" s="39"/>
      <c r="R26" s="39"/>
    </row>
    <row r="27" spans="1:18" ht="15" x14ac:dyDescent="0.2">
      <c r="A27" s="49">
        <v>364</v>
      </c>
      <c r="B27" s="49">
        <v>44251</v>
      </c>
      <c r="C27" s="49" t="s">
        <v>39</v>
      </c>
      <c r="D27" s="39">
        <v>370</v>
      </c>
      <c r="E27" s="39" t="s">
        <v>144</v>
      </c>
      <c r="F27" s="39" t="s">
        <v>12</v>
      </c>
      <c r="G27" s="42" t="s">
        <v>12</v>
      </c>
      <c r="H27" s="42"/>
      <c r="I27" s="42" t="s">
        <v>12</v>
      </c>
      <c r="J27" s="42"/>
      <c r="K27" s="39">
        <v>1</v>
      </c>
      <c r="L27" s="39">
        <v>0</v>
      </c>
      <c r="M27" s="39">
        <v>1</v>
      </c>
      <c r="N27" s="39">
        <v>0</v>
      </c>
      <c r="O27" s="39"/>
      <c r="P27" s="39"/>
      <c r="Q27" s="39"/>
      <c r="R27" s="39"/>
    </row>
    <row r="28" spans="1:18" ht="15" x14ac:dyDescent="0.2">
      <c r="A28" s="56">
        <v>381</v>
      </c>
      <c r="B28" s="56">
        <v>48081</v>
      </c>
      <c r="C28" s="56" t="s">
        <v>40</v>
      </c>
      <c r="D28" s="39">
        <v>384</v>
      </c>
      <c r="E28" s="39" t="s">
        <v>161</v>
      </c>
      <c r="F28" s="39" t="s">
        <v>24</v>
      </c>
      <c r="G28" s="42" t="s">
        <v>12</v>
      </c>
      <c r="H28" s="42"/>
      <c r="I28" s="42" t="s">
        <v>12</v>
      </c>
      <c r="J28" s="42"/>
      <c r="K28" s="39">
        <v>0</v>
      </c>
      <c r="L28" s="39">
        <v>0</v>
      </c>
      <c r="M28" s="39">
        <v>0</v>
      </c>
      <c r="N28" s="39">
        <v>0</v>
      </c>
      <c r="O28" s="39"/>
      <c r="P28" s="39"/>
      <c r="Q28" s="39"/>
      <c r="R28" s="39"/>
    </row>
    <row r="29" spans="1:18" ht="15" x14ac:dyDescent="0.2">
      <c r="A29" s="58">
        <v>407</v>
      </c>
      <c r="B29" s="58">
        <v>27612</v>
      </c>
      <c r="C29" s="58" t="s">
        <v>41</v>
      </c>
      <c r="D29" s="39">
        <v>397</v>
      </c>
      <c r="E29" s="39" t="s">
        <v>162</v>
      </c>
      <c r="F29" s="39" t="s">
        <v>12</v>
      </c>
      <c r="G29" s="42"/>
      <c r="H29" s="42" t="s">
        <v>12</v>
      </c>
      <c r="I29" s="42"/>
      <c r="J29" s="42" t="s">
        <v>12</v>
      </c>
      <c r="K29" s="39">
        <v>0</v>
      </c>
      <c r="L29" s="39">
        <v>1</v>
      </c>
      <c r="M29" s="39">
        <v>0</v>
      </c>
      <c r="N29" s="39">
        <v>1</v>
      </c>
      <c r="O29" s="39"/>
      <c r="P29" s="39"/>
      <c r="Q29" s="39"/>
      <c r="R29" s="39"/>
    </row>
    <row r="30" spans="1:18" ht="15" x14ac:dyDescent="0.2">
      <c r="A30" s="57">
        <v>418</v>
      </c>
      <c r="B30" s="57">
        <v>37903</v>
      </c>
      <c r="C30" s="57" t="s">
        <v>43</v>
      </c>
      <c r="D30" s="39">
        <v>412</v>
      </c>
      <c r="E30" s="39" t="s">
        <v>163</v>
      </c>
      <c r="F30" s="39" t="s">
        <v>24</v>
      </c>
      <c r="G30" s="42"/>
      <c r="H30" s="42" t="s">
        <v>12</v>
      </c>
      <c r="I30" s="42"/>
      <c r="J30" s="42" t="s">
        <v>12</v>
      </c>
      <c r="K30" s="39">
        <v>0</v>
      </c>
      <c r="L30" s="39">
        <v>0</v>
      </c>
      <c r="M30" s="39">
        <v>0</v>
      </c>
      <c r="N30" s="39">
        <v>0</v>
      </c>
      <c r="O30" s="39"/>
      <c r="P30" s="39"/>
      <c r="Q30" s="39"/>
      <c r="R30" s="39"/>
    </row>
    <row r="31" spans="1:18" ht="15" x14ac:dyDescent="0.2">
      <c r="A31" s="61">
        <v>433</v>
      </c>
      <c r="B31" s="61">
        <v>42741</v>
      </c>
      <c r="C31" s="61" t="s">
        <v>44</v>
      </c>
      <c r="D31" s="39">
        <v>431</v>
      </c>
      <c r="E31" s="39" t="s">
        <v>164</v>
      </c>
      <c r="F31" s="39" t="s">
        <v>12</v>
      </c>
      <c r="G31" s="42" t="s">
        <v>12</v>
      </c>
      <c r="H31" s="42"/>
      <c r="I31" s="42" t="s">
        <v>12</v>
      </c>
      <c r="J31" s="42"/>
      <c r="K31" s="39">
        <v>1</v>
      </c>
      <c r="L31" s="39">
        <v>0</v>
      </c>
      <c r="M31" s="39">
        <v>1</v>
      </c>
      <c r="N31" s="39">
        <v>0</v>
      </c>
      <c r="O31" s="39"/>
      <c r="P31" s="39"/>
      <c r="Q31" s="39"/>
      <c r="R31" s="39"/>
    </row>
    <row r="32" spans="1:18" ht="15" x14ac:dyDescent="0.2">
      <c r="A32" s="62">
        <v>441</v>
      </c>
      <c r="B32" s="62">
        <v>25406</v>
      </c>
      <c r="C32" s="62" t="s">
        <v>46</v>
      </c>
      <c r="D32" s="39">
        <v>452</v>
      </c>
      <c r="E32" s="39" t="s">
        <v>165</v>
      </c>
      <c r="F32" s="39" t="s">
        <v>12</v>
      </c>
      <c r="G32" s="42"/>
      <c r="H32" s="42" t="s">
        <v>12</v>
      </c>
      <c r="I32" s="42"/>
      <c r="J32" s="42" t="s">
        <v>12</v>
      </c>
      <c r="K32" s="39">
        <v>0</v>
      </c>
      <c r="L32" s="39">
        <v>1</v>
      </c>
      <c r="M32" s="39">
        <v>0</v>
      </c>
      <c r="N32" s="39">
        <v>1</v>
      </c>
      <c r="O32" s="39"/>
      <c r="P32" s="39"/>
      <c r="Q32" s="39"/>
      <c r="R32" s="39"/>
    </row>
    <row r="33" spans="1:18" ht="15" x14ac:dyDescent="0.2">
      <c r="A33" s="63">
        <v>463</v>
      </c>
      <c r="B33" s="63">
        <v>40877</v>
      </c>
      <c r="C33" s="63" t="s">
        <v>47</v>
      </c>
      <c r="D33" s="39">
        <v>466</v>
      </c>
      <c r="E33" s="39" t="s">
        <v>141</v>
      </c>
      <c r="F33" s="39" t="s">
        <v>12</v>
      </c>
      <c r="G33" s="42" t="s">
        <v>12</v>
      </c>
      <c r="H33" s="42"/>
      <c r="I33" s="42" t="s">
        <v>12</v>
      </c>
      <c r="J33" s="42"/>
      <c r="K33" s="39">
        <v>1</v>
      </c>
      <c r="L33" s="39">
        <v>0</v>
      </c>
      <c r="M33" s="39">
        <v>1</v>
      </c>
      <c r="N33" s="39">
        <v>0</v>
      </c>
      <c r="O33" s="39"/>
      <c r="P33" s="39"/>
      <c r="Q33" s="39"/>
      <c r="R33" s="39"/>
    </row>
    <row r="34" spans="1:18" ht="15" x14ac:dyDescent="0.2">
      <c r="A34" s="64">
        <v>475</v>
      </c>
      <c r="B34" s="64">
        <v>40893</v>
      </c>
      <c r="C34" s="64" t="s">
        <v>39</v>
      </c>
      <c r="D34" s="39">
        <v>478</v>
      </c>
      <c r="E34" s="39" t="s">
        <v>144</v>
      </c>
      <c r="F34" s="39" t="s">
        <v>12</v>
      </c>
      <c r="G34" s="42" t="s">
        <v>12</v>
      </c>
      <c r="H34" s="42"/>
      <c r="I34" s="42" t="s">
        <v>12</v>
      </c>
      <c r="J34" s="42"/>
      <c r="K34" s="39">
        <v>1</v>
      </c>
      <c r="L34" s="39">
        <v>0</v>
      </c>
      <c r="M34" s="39">
        <v>1</v>
      </c>
      <c r="N34" s="39">
        <v>0</v>
      </c>
      <c r="O34" s="39"/>
      <c r="P34" s="39"/>
      <c r="Q34" s="39"/>
      <c r="R34" s="39"/>
    </row>
    <row r="35" spans="1:18" ht="15" x14ac:dyDescent="0.2">
      <c r="A35" s="65">
        <v>494</v>
      </c>
      <c r="B35" s="65">
        <v>13400</v>
      </c>
      <c r="C35" s="65" t="s">
        <v>48</v>
      </c>
      <c r="D35" s="39">
        <v>491</v>
      </c>
      <c r="E35" s="39" t="s">
        <v>166</v>
      </c>
      <c r="F35" s="39" t="s">
        <v>12</v>
      </c>
      <c r="G35" s="42" t="s">
        <v>12</v>
      </c>
      <c r="H35" s="42"/>
      <c r="I35" s="42" t="s">
        <v>12</v>
      </c>
      <c r="J35" s="42"/>
      <c r="K35" s="39">
        <v>1</v>
      </c>
      <c r="L35" s="39">
        <v>0</v>
      </c>
      <c r="M35" s="39">
        <v>1</v>
      </c>
      <c r="N35" s="39">
        <v>0</v>
      </c>
      <c r="O35" s="39"/>
      <c r="P35" s="39"/>
      <c r="Q35" s="39"/>
      <c r="R35" s="39"/>
    </row>
    <row r="36" spans="1:18" ht="15" x14ac:dyDescent="0.2">
      <c r="A36" s="66">
        <v>512</v>
      </c>
      <c r="B36" s="66">
        <v>3235</v>
      </c>
      <c r="C36" s="66" t="s">
        <v>49</v>
      </c>
      <c r="D36" s="39">
        <v>506</v>
      </c>
      <c r="E36" s="39" t="s">
        <v>158</v>
      </c>
      <c r="F36" s="39" t="s">
        <v>12</v>
      </c>
      <c r="G36" s="42" t="s">
        <v>12</v>
      </c>
      <c r="H36" s="42"/>
      <c r="I36" s="42" t="s">
        <v>12</v>
      </c>
      <c r="J36" s="42"/>
      <c r="K36" s="39">
        <v>1</v>
      </c>
      <c r="L36" s="39">
        <v>0</v>
      </c>
      <c r="M36" s="39">
        <v>1</v>
      </c>
      <c r="N36" s="39">
        <v>0</v>
      </c>
      <c r="O36" s="39"/>
      <c r="P36" s="39"/>
      <c r="Q36" s="39"/>
      <c r="R36" s="39"/>
    </row>
    <row r="37" spans="1:18" ht="15" x14ac:dyDescent="0.2">
      <c r="A37" s="58">
        <v>526</v>
      </c>
      <c r="B37" s="58">
        <v>17654</v>
      </c>
      <c r="C37" s="58" t="s">
        <v>50</v>
      </c>
      <c r="D37" s="39">
        <v>521</v>
      </c>
      <c r="E37" s="39" t="s">
        <v>167</v>
      </c>
      <c r="F37" s="39" t="s">
        <v>12</v>
      </c>
      <c r="G37" s="42"/>
      <c r="H37" s="42" t="s">
        <v>12</v>
      </c>
      <c r="I37" s="42"/>
      <c r="J37" s="42" t="s">
        <v>12</v>
      </c>
      <c r="K37" s="39">
        <v>0</v>
      </c>
      <c r="L37" s="39">
        <v>1</v>
      </c>
      <c r="M37" s="39">
        <v>0</v>
      </c>
      <c r="N37" s="39">
        <v>1</v>
      </c>
      <c r="O37" s="39"/>
      <c r="P37" s="39"/>
      <c r="Q37" s="39"/>
      <c r="R37" s="39"/>
    </row>
    <row r="38" spans="1:18" ht="15" x14ac:dyDescent="0.2">
      <c r="A38" s="55">
        <v>532</v>
      </c>
      <c r="B38" s="55">
        <v>15007</v>
      </c>
      <c r="C38" s="55" t="s">
        <v>52</v>
      </c>
      <c r="D38" s="39">
        <v>535</v>
      </c>
      <c r="E38" s="39" t="s">
        <v>168</v>
      </c>
      <c r="F38" s="39" t="s">
        <v>24</v>
      </c>
      <c r="G38" s="42" t="s">
        <v>12</v>
      </c>
      <c r="H38" s="42"/>
      <c r="I38" s="42" t="s">
        <v>12</v>
      </c>
      <c r="J38" s="42"/>
      <c r="K38" s="39">
        <v>0</v>
      </c>
      <c r="L38" s="39">
        <v>0</v>
      </c>
      <c r="M38" s="39">
        <v>0</v>
      </c>
      <c r="N38" s="39">
        <v>0</v>
      </c>
      <c r="O38" s="39"/>
      <c r="P38" s="39"/>
      <c r="Q38" s="39"/>
      <c r="R38" s="39"/>
    </row>
    <row r="39" spans="1:18" ht="15" x14ac:dyDescent="0.2">
      <c r="A39" s="67">
        <v>553</v>
      </c>
      <c r="B39" s="67">
        <v>42742</v>
      </c>
      <c r="C39" s="67" t="s">
        <v>53</v>
      </c>
      <c r="D39" s="39">
        <v>557</v>
      </c>
      <c r="E39" s="39" t="s">
        <v>169</v>
      </c>
      <c r="F39" s="39" t="s">
        <v>12</v>
      </c>
      <c r="G39" s="42" t="s">
        <v>12</v>
      </c>
      <c r="H39" s="42"/>
      <c r="I39" s="42" t="s">
        <v>12</v>
      </c>
      <c r="J39" s="42"/>
      <c r="K39" s="39">
        <v>1</v>
      </c>
      <c r="L39" s="39">
        <v>0</v>
      </c>
      <c r="M39" s="39">
        <v>1</v>
      </c>
      <c r="N39" s="39">
        <v>0</v>
      </c>
      <c r="O39" s="39"/>
      <c r="P39" s="39"/>
      <c r="Q39" s="39"/>
      <c r="R39" s="39"/>
    </row>
    <row r="40" spans="1:18" ht="15" x14ac:dyDescent="0.2">
      <c r="A40" s="52">
        <v>573</v>
      </c>
      <c r="B40" s="52">
        <v>10349</v>
      </c>
      <c r="C40" s="52" t="s">
        <v>54</v>
      </c>
      <c r="D40" s="39">
        <v>565</v>
      </c>
      <c r="E40" s="39" t="s">
        <v>170</v>
      </c>
      <c r="F40" s="39" t="s">
        <v>24</v>
      </c>
      <c r="G40" s="42"/>
      <c r="H40" s="42" t="s">
        <v>12</v>
      </c>
      <c r="I40" s="42"/>
      <c r="J40" s="42" t="s">
        <v>12</v>
      </c>
      <c r="K40" s="39">
        <v>0</v>
      </c>
      <c r="L40" s="39">
        <v>0</v>
      </c>
      <c r="M40" s="39">
        <v>0</v>
      </c>
      <c r="N40" s="39">
        <v>0</v>
      </c>
      <c r="O40" s="39"/>
      <c r="P40" s="39"/>
      <c r="Q40" s="39"/>
      <c r="R40" s="39"/>
    </row>
    <row r="41" spans="1:18" ht="15" x14ac:dyDescent="0.2">
      <c r="A41" s="49">
        <v>578</v>
      </c>
      <c r="B41" s="49">
        <v>11224</v>
      </c>
      <c r="C41" s="49" t="s">
        <v>55</v>
      </c>
      <c r="D41" s="39">
        <v>580</v>
      </c>
      <c r="E41" s="39" t="s">
        <v>171</v>
      </c>
      <c r="F41" s="39" t="s">
        <v>24</v>
      </c>
      <c r="G41" s="42"/>
      <c r="H41" s="42" t="s">
        <v>12</v>
      </c>
      <c r="I41" s="42"/>
      <c r="J41" s="42" t="s">
        <v>12</v>
      </c>
      <c r="K41" s="39">
        <v>0</v>
      </c>
      <c r="L41" s="39">
        <v>0</v>
      </c>
      <c r="M41" s="39">
        <v>0</v>
      </c>
      <c r="N41" s="39">
        <v>0</v>
      </c>
      <c r="O41" s="39"/>
      <c r="P41" s="39"/>
      <c r="Q41" s="39"/>
      <c r="R41" s="39"/>
    </row>
    <row r="42" spans="1:18" ht="15" x14ac:dyDescent="0.2">
      <c r="A42" s="56">
        <v>596</v>
      </c>
      <c r="B42" s="56">
        <v>14377</v>
      </c>
      <c r="C42" s="56" t="s">
        <v>56</v>
      </c>
      <c r="D42" s="39">
        <v>591</v>
      </c>
      <c r="E42" s="39" t="s">
        <v>172</v>
      </c>
      <c r="F42" s="39" t="s">
        <v>12</v>
      </c>
      <c r="G42" s="42" t="s">
        <v>12</v>
      </c>
      <c r="H42" s="42"/>
      <c r="I42" s="42" t="s">
        <v>12</v>
      </c>
      <c r="J42" s="42"/>
      <c r="K42" s="39">
        <v>1</v>
      </c>
      <c r="L42" s="39">
        <v>0</v>
      </c>
      <c r="M42" s="39">
        <v>1</v>
      </c>
      <c r="N42" s="39">
        <v>0</v>
      </c>
      <c r="O42" s="39"/>
      <c r="P42" s="39"/>
      <c r="Q42" s="39"/>
      <c r="R42" s="39"/>
    </row>
    <row r="43" spans="1:18" ht="15" x14ac:dyDescent="0.2">
      <c r="A43" s="68">
        <v>620</v>
      </c>
      <c r="B43" s="68">
        <v>15763</v>
      </c>
      <c r="C43" s="68" t="s">
        <v>57</v>
      </c>
      <c r="D43" s="39">
        <v>618</v>
      </c>
      <c r="E43" s="39" t="s">
        <v>173</v>
      </c>
      <c r="F43" s="39" t="s">
        <v>12</v>
      </c>
      <c r="G43" s="42" t="s">
        <v>12</v>
      </c>
      <c r="H43" s="42"/>
      <c r="I43" s="42" t="s">
        <v>12</v>
      </c>
      <c r="J43" s="42"/>
      <c r="K43" s="39">
        <v>1</v>
      </c>
      <c r="L43" s="39">
        <v>0</v>
      </c>
      <c r="M43" s="39">
        <v>1</v>
      </c>
      <c r="N43" s="39">
        <v>0</v>
      </c>
      <c r="O43" s="39"/>
      <c r="P43" s="39"/>
      <c r="Q43" s="39"/>
      <c r="R43" s="39"/>
    </row>
    <row r="44" spans="1:18" ht="15" x14ac:dyDescent="0.2">
      <c r="A44" s="61">
        <v>621</v>
      </c>
      <c r="B44" s="61" t="s">
        <v>58</v>
      </c>
      <c r="C44" s="61" t="s">
        <v>59</v>
      </c>
      <c r="D44" s="39">
        <v>631</v>
      </c>
      <c r="E44" s="39" t="s">
        <v>174</v>
      </c>
      <c r="F44" s="39" t="s">
        <v>12</v>
      </c>
      <c r="G44" s="42" t="s">
        <v>12</v>
      </c>
      <c r="H44" s="42"/>
      <c r="I44" s="42" t="s">
        <v>12</v>
      </c>
      <c r="J44" s="42"/>
      <c r="K44" s="39">
        <v>1</v>
      </c>
      <c r="L44" s="39">
        <v>0</v>
      </c>
      <c r="M44" s="39">
        <v>1</v>
      </c>
      <c r="N44" s="39">
        <v>0</v>
      </c>
      <c r="O44" s="39"/>
      <c r="P44" s="39"/>
      <c r="Q44" s="39"/>
      <c r="R44" s="39"/>
    </row>
    <row r="45" spans="1:18" ht="15" x14ac:dyDescent="0.2">
      <c r="A45" s="62">
        <v>638</v>
      </c>
      <c r="B45" s="62">
        <v>10361</v>
      </c>
      <c r="C45" s="62" t="s">
        <v>60</v>
      </c>
      <c r="D45" s="39">
        <v>646</v>
      </c>
      <c r="E45" s="39" t="s">
        <v>142</v>
      </c>
      <c r="F45" s="39" t="s">
        <v>12</v>
      </c>
      <c r="G45" s="42"/>
      <c r="H45" s="42" t="s">
        <v>12</v>
      </c>
      <c r="I45" s="42"/>
      <c r="J45" s="42" t="s">
        <v>12</v>
      </c>
      <c r="K45" s="39">
        <v>0</v>
      </c>
      <c r="L45" s="39">
        <v>1</v>
      </c>
      <c r="M45" s="39">
        <v>0</v>
      </c>
      <c r="N45" s="39">
        <v>1</v>
      </c>
      <c r="O45" s="39"/>
      <c r="P45" s="39"/>
      <c r="Q45" s="39"/>
      <c r="R45" s="39"/>
    </row>
    <row r="46" spans="1:18" ht="15" x14ac:dyDescent="0.2">
      <c r="A46" s="63">
        <v>660</v>
      </c>
      <c r="B46" s="63">
        <v>44246</v>
      </c>
      <c r="C46" s="63" t="s">
        <v>61</v>
      </c>
      <c r="D46" s="39">
        <v>665</v>
      </c>
      <c r="E46" s="39" t="s">
        <v>175</v>
      </c>
      <c r="F46" s="39" t="s">
        <v>12</v>
      </c>
      <c r="G46" s="42" t="s">
        <v>12</v>
      </c>
      <c r="H46" s="42"/>
      <c r="I46" s="42" t="s">
        <v>12</v>
      </c>
      <c r="J46" s="42"/>
      <c r="K46" s="39">
        <v>1</v>
      </c>
      <c r="L46" s="39">
        <v>0</v>
      </c>
      <c r="M46" s="39">
        <v>1</v>
      </c>
      <c r="N46" s="39">
        <v>0</v>
      </c>
      <c r="O46" s="39"/>
      <c r="P46" s="39"/>
      <c r="Q46" s="39"/>
      <c r="R46" s="39"/>
    </row>
    <row r="47" spans="1:18" ht="15" x14ac:dyDescent="0.2">
      <c r="A47" s="43">
        <v>677</v>
      </c>
      <c r="B47" s="43">
        <v>17662</v>
      </c>
      <c r="C47" s="43" t="s">
        <v>62</v>
      </c>
      <c r="D47" s="39">
        <v>679</v>
      </c>
      <c r="E47" s="39" t="s">
        <v>176</v>
      </c>
      <c r="F47" s="39" t="s">
        <v>12</v>
      </c>
      <c r="G47" s="42"/>
      <c r="H47" s="42" t="s">
        <v>12</v>
      </c>
      <c r="I47" s="42"/>
      <c r="J47" s="42" t="s">
        <v>12</v>
      </c>
      <c r="K47" s="39">
        <v>0</v>
      </c>
      <c r="L47" s="39">
        <v>1</v>
      </c>
      <c r="M47" s="39">
        <v>0</v>
      </c>
      <c r="N47" s="39">
        <v>1</v>
      </c>
      <c r="O47" s="39"/>
      <c r="P47" s="39"/>
      <c r="Q47" s="39"/>
      <c r="R47" s="39"/>
    </row>
    <row r="48" spans="1:18" ht="15" x14ac:dyDescent="0.2">
      <c r="A48" s="57">
        <v>682</v>
      </c>
      <c r="B48" s="57">
        <v>26023</v>
      </c>
      <c r="C48" s="57" t="s">
        <v>63</v>
      </c>
      <c r="D48" s="39">
        <v>681</v>
      </c>
      <c r="E48" s="39" t="s">
        <v>177</v>
      </c>
      <c r="F48" s="39" t="s">
        <v>12</v>
      </c>
      <c r="G48" s="42"/>
      <c r="H48" s="42" t="s">
        <v>12</v>
      </c>
      <c r="I48" s="42"/>
      <c r="J48" s="42" t="s">
        <v>12</v>
      </c>
      <c r="K48" s="39">
        <v>0</v>
      </c>
      <c r="L48" s="39">
        <v>1</v>
      </c>
      <c r="M48" s="39">
        <v>0</v>
      </c>
      <c r="N48" s="39">
        <v>1</v>
      </c>
      <c r="O48" s="39"/>
      <c r="P48" s="39"/>
      <c r="Q48" s="39"/>
      <c r="R48" s="39"/>
    </row>
    <row r="49" spans="1:18" ht="15" x14ac:dyDescent="0.2">
      <c r="A49" s="52">
        <v>698</v>
      </c>
      <c r="B49" s="52">
        <v>6354</v>
      </c>
      <c r="C49" s="52" t="s">
        <v>64</v>
      </c>
      <c r="D49" s="39">
        <v>708</v>
      </c>
      <c r="E49" s="39" t="s">
        <v>178</v>
      </c>
      <c r="F49" s="39" t="s">
        <v>12</v>
      </c>
      <c r="G49" s="42" t="s">
        <v>12</v>
      </c>
      <c r="H49" s="42"/>
      <c r="I49" s="42" t="s">
        <v>12</v>
      </c>
      <c r="J49" s="42"/>
      <c r="K49" s="39">
        <v>1</v>
      </c>
      <c r="L49" s="39">
        <v>0</v>
      </c>
      <c r="M49" s="39">
        <v>1</v>
      </c>
      <c r="N49" s="39">
        <v>0</v>
      </c>
      <c r="O49" s="39"/>
      <c r="P49" s="39"/>
      <c r="Q49" s="39"/>
      <c r="R49" s="39"/>
    </row>
    <row r="50" spans="1:18" ht="15" x14ac:dyDescent="0.2">
      <c r="A50" s="62">
        <v>727</v>
      </c>
      <c r="B50" s="62">
        <v>5838</v>
      </c>
      <c r="C50" s="62" t="s">
        <v>65</v>
      </c>
      <c r="D50" s="39">
        <v>728</v>
      </c>
      <c r="E50" s="39" t="s">
        <v>179</v>
      </c>
      <c r="F50" s="39" t="s">
        <v>12</v>
      </c>
      <c r="G50" s="42"/>
      <c r="H50" s="42" t="s">
        <v>12</v>
      </c>
      <c r="I50" s="42"/>
      <c r="J50" s="42" t="s">
        <v>12</v>
      </c>
      <c r="K50" s="39">
        <v>0</v>
      </c>
      <c r="L50" s="39">
        <v>1</v>
      </c>
      <c r="M50" s="39">
        <v>0</v>
      </c>
      <c r="N50" s="39">
        <v>1</v>
      </c>
      <c r="O50" s="39"/>
      <c r="P50" s="39"/>
      <c r="Q50" s="39"/>
      <c r="R50" s="39"/>
    </row>
    <row r="51" spans="1:18" ht="15" x14ac:dyDescent="0.2">
      <c r="A51" s="63">
        <v>742</v>
      </c>
      <c r="B51" s="63">
        <v>21936</v>
      </c>
      <c r="C51" s="63" t="s">
        <v>66</v>
      </c>
      <c r="D51" s="39">
        <v>743</v>
      </c>
      <c r="E51" s="39" t="s">
        <v>180</v>
      </c>
      <c r="F51" s="39" t="s">
        <v>12</v>
      </c>
      <c r="G51" s="42"/>
      <c r="H51" s="42" t="s">
        <v>12</v>
      </c>
      <c r="I51" s="42"/>
      <c r="J51" s="42" t="s">
        <v>12</v>
      </c>
      <c r="K51" s="39">
        <v>0</v>
      </c>
      <c r="L51" s="39">
        <v>1</v>
      </c>
      <c r="M51" s="39">
        <v>0</v>
      </c>
      <c r="N51" s="39">
        <v>1</v>
      </c>
      <c r="O51" s="39"/>
      <c r="P51" s="39"/>
      <c r="Q51" s="39"/>
      <c r="R51" s="39"/>
    </row>
    <row r="52" spans="1:18" ht="15" x14ac:dyDescent="0.2">
      <c r="A52" s="65">
        <v>749</v>
      </c>
      <c r="B52" s="65">
        <v>15008</v>
      </c>
      <c r="C52" s="65" t="s">
        <v>67</v>
      </c>
      <c r="D52" s="39">
        <v>755</v>
      </c>
      <c r="E52" s="39" t="s">
        <v>181</v>
      </c>
      <c r="F52" s="39" t="s">
        <v>12</v>
      </c>
      <c r="G52" s="42" t="s">
        <v>12</v>
      </c>
      <c r="H52" s="42"/>
      <c r="I52" s="42" t="s">
        <v>12</v>
      </c>
      <c r="J52" s="42"/>
      <c r="K52" s="39">
        <v>1</v>
      </c>
      <c r="L52" s="39">
        <v>0</v>
      </c>
      <c r="M52" s="39">
        <v>1</v>
      </c>
      <c r="N52" s="39">
        <v>0</v>
      </c>
      <c r="O52" s="39"/>
      <c r="P52" s="39"/>
      <c r="Q52" s="39"/>
      <c r="R52" s="39"/>
    </row>
    <row r="53" spans="1:18" ht="15" x14ac:dyDescent="0.2">
      <c r="A53" s="67">
        <v>773</v>
      </c>
      <c r="B53" s="67">
        <v>16554</v>
      </c>
      <c r="C53" s="67" t="s">
        <v>68</v>
      </c>
      <c r="D53" s="39">
        <v>770</v>
      </c>
      <c r="E53" s="39" t="s">
        <v>151</v>
      </c>
      <c r="F53" s="39" t="s">
        <v>24</v>
      </c>
      <c r="G53" s="42"/>
      <c r="H53" s="42" t="s">
        <v>12</v>
      </c>
      <c r="I53" s="42"/>
      <c r="J53" s="42" t="s">
        <v>12</v>
      </c>
      <c r="K53" s="39">
        <v>0</v>
      </c>
      <c r="L53" s="39">
        <v>0</v>
      </c>
      <c r="M53" s="39">
        <v>0</v>
      </c>
      <c r="N53" s="39">
        <v>0</v>
      </c>
      <c r="O53" s="39"/>
      <c r="P53" s="39"/>
      <c r="Q53" s="39"/>
      <c r="R53" s="39"/>
    </row>
    <row r="54" spans="1:18" ht="15" x14ac:dyDescent="0.2">
      <c r="A54" s="49">
        <v>782</v>
      </c>
      <c r="B54" s="49">
        <v>527</v>
      </c>
      <c r="C54" s="49" t="s">
        <v>69</v>
      </c>
      <c r="D54" s="39">
        <v>776</v>
      </c>
      <c r="E54" s="39" t="s">
        <v>182</v>
      </c>
      <c r="F54" s="39" t="s">
        <v>12</v>
      </c>
      <c r="G54" s="42"/>
      <c r="H54" s="42" t="s">
        <v>12</v>
      </c>
      <c r="I54" s="42" t="s">
        <v>12</v>
      </c>
      <c r="J54" s="42"/>
      <c r="K54" s="39">
        <v>0</v>
      </c>
      <c r="L54" s="39">
        <v>1</v>
      </c>
      <c r="M54" s="39">
        <v>1</v>
      </c>
      <c r="N54" s="39">
        <v>0</v>
      </c>
      <c r="O54" s="39"/>
      <c r="P54" s="39"/>
      <c r="Q54" s="39"/>
      <c r="R54" s="39"/>
    </row>
    <row r="55" spans="1:18" ht="15" x14ac:dyDescent="0.2">
      <c r="A55" s="69">
        <v>792</v>
      </c>
      <c r="B55" s="69">
        <v>25404</v>
      </c>
      <c r="C55" s="69" t="s">
        <v>70</v>
      </c>
      <c r="D55" s="39">
        <v>802</v>
      </c>
      <c r="E55" s="39" t="s">
        <v>183</v>
      </c>
      <c r="F55" s="39" t="s">
        <v>12</v>
      </c>
      <c r="G55" s="42"/>
      <c r="H55" s="42" t="s">
        <v>12</v>
      </c>
      <c r="I55" s="42"/>
      <c r="J55" s="42" t="s">
        <v>12</v>
      </c>
      <c r="K55" s="39">
        <v>0</v>
      </c>
      <c r="L55" s="39">
        <v>1</v>
      </c>
      <c r="M55" s="39">
        <v>0</v>
      </c>
      <c r="N55" s="39">
        <v>1</v>
      </c>
      <c r="O55" s="39"/>
      <c r="P55" s="39"/>
      <c r="Q55" s="39"/>
      <c r="R55" s="39"/>
    </row>
    <row r="56" spans="1:18" ht="15" x14ac:dyDescent="0.2">
      <c r="A56" s="61">
        <v>814</v>
      </c>
      <c r="B56" s="61">
        <v>23550</v>
      </c>
      <c r="C56" s="61" t="s">
        <v>71</v>
      </c>
      <c r="D56" s="39">
        <v>806</v>
      </c>
      <c r="E56" s="39" t="s">
        <v>184</v>
      </c>
      <c r="F56" s="39" t="s">
        <v>12</v>
      </c>
      <c r="G56" s="42" t="s">
        <v>12</v>
      </c>
      <c r="H56" s="42"/>
      <c r="I56" s="42" t="s">
        <v>12</v>
      </c>
      <c r="J56" s="42"/>
      <c r="K56" s="39">
        <v>1</v>
      </c>
      <c r="L56" s="39">
        <v>0</v>
      </c>
      <c r="M56" s="39">
        <v>1</v>
      </c>
      <c r="N56" s="39">
        <v>0</v>
      </c>
      <c r="O56" s="39"/>
      <c r="P56" s="39"/>
      <c r="Q56" s="39"/>
      <c r="R56" s="39"/>
    </row>
    <row r="57" spans="1:18" ht="15" x14ac:dyDescent="0.2">
      <c r="A57" s="52">
        <v>827</v>
      </c>
      <c r="B57" s="52">
        <v>17636</v>
      </c>
      <c r="C57" s="52" t="s">
        <v>65</v>
      </c>
      <c r="D57" s="39">
        <v>832</v>
      </c>
      <c r="E57" s="39" t="s">
        <v>179</v>
      </c>
      <c r="F57" s="39" t="s">
        <v>12</v>
      </c>
      <c r="G57" s="42"/>
      <c r="H57" s="42" t="s">
        <v>12</v>
      </c>
      <c r="I57" s="42"/>
      <c r="J57" s="42" t="s">
        <v>12</v>
      </c>
      <c r="K57" s="39">
        <v>0</v>
      </c>
      <c r="L57" s="39">
        <v>1</v>
      </c>
      <c r="M57" s="39">
        <v>0</v>
      </c>
      <c r="N57" s="39">
        <v>1</v>
      </c>
      <c r="O57" s="39"/>
      <c r="P57" s="39"/>
      <c r="Q57" s="39"/>
      <c r="R57" s="39"/>
    </row>
    <row r="58" spans="1:18" ht="15" x14ac:dyDescent="0.2">
      <c r="A58" s="58">
        <v>835</v>
      </c>
      <c r="B58" s="58">
        <v>1100</v>
      </c>
      <c r="C58" s="58" t="s">
        <v>72</v>
      </c>
      <c r="D58" s="39">
        <v>845</v>
      </c>
      <c r="E58" s="39" t="s">
        <v>185</v>
      </c>
      <c r="F58" s="39" t="s">
        <v>12</v>
      </c>
      <c r="G58" s="42" t="s">
        <v>12</v>
      </c>
      <c r="H58" s="42"/>
      <c r="I58" s="42" t="s">
        <v>12</v>
      </c>
      <c r="J58" s="42"/>
      <c r="K58" s="39">
        <v>1</v>
      </c>
      <c r="L58" s="39">
        <v>0</v>
      </c>
      <c r="M58" s="39">
        <v>1</v>
      </c>
      <c r="N58" s="39">
        <v>0</v>
      </c>
      <c r="O58" s="39"/>
      <c r="P58" s="39"/>
      <c r="Q58" s="39"/>
      <c r="R58" s="39"/>
    </row>
    <row r="59" spans="1:18" ht="15" x14ac:dyDescent="0.2">
      <c r="A59" s="39"/>
      <c r="B59" s="39"/>
      <c r="C59" s="39"/>
      <c r="D59" s="39"/>
      <c r="E59" s="39" t="s">
        <v>73</v>
      </c>
      <c r="F59" s="39">
        <v>42</v>
      </c>
      <c r="G59" s="39"/>
      <c r="H59" s="39"/>
      <c r="I59" s="39"/>
      <c r="J59" s="39"/>
      <c r="K59" s="39">
        <v>24</v>
      </c>
      <c r="L59" s="39">
        <v>18</v>
      </c>
      <c r="M59" s="39">
        <v>27</v>
      </c>
      <c r="N59" s="39">
        <v>15</v>
      </c>
      <c r="O59" s="39"/>
      <c r="P59" s="39"/>
      <c r="Q59" s="39"/>
      <c r="R59" s="39"/>
    </row>
    <row r="60" spans="1:18" ht="15" x14ac:dyDescent="0.2">
      <c r="A60" s="39"/>
      <c r="B60" s="39"/>
      <c r="C60" s="39"/>
      <c r="D60" s="39"/>
      <c r="E60" s="39" t="s">
        <v>74</v>
      </c>
      <c r="F60" s="39">
        <v>11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5" x14ac:dyDescent="0.2">
      <c r="A61" s="39"/>
      <c r="B61" s="39"/>
      <c r="C61" s="39"/>
      <c r="D61" s="39" t="s">
        <v>75</v>
      </c>
      <c r="E61" s="39" t="s">
        <v>76</v>
      </c>
      <c r="F61" s="39">
        <v>2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" x14ac:dyDescent="0.2">
      <c r="A62" s="39"/>
      <c r="B62" s="39"/>
      <c r="C62" s="39"/>
      <c r="D62" s="39">
        <v>55</v>
      </c>
      <c r="E62" s="39" t="s">
        <v>77</v>
      </c>
      <c r="F62" s="39">
        <v>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5" x14ac:dyDescent="0.2">
      <c r="A63" s="39"/>
      <c r="B63" s="39"/>
      <c r="C63" s="39"/>
      <c r="D63" s="39">
        <v>1</v>
      </c>
      <c r="E63" s="39" t="s">
        <v>78</v>
      </c>
      <c r="F63" s="39">
        <v>0.76363636363636367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5" x14ac:dyDescent="0.2">
      <c r="A64" s="39"/>
      <c r="B64" s="39"/>
      <c r="C64" s="39"/>
      <c r="D64" s="39" t="s">
        <v>79</v>
      </c>
      <c r="E64" s="39" t="s">
        <v>80</v>
      </c>
      <c r="F64" s="39">
        <v>0.2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5" x14ac:dyDescent="0.2">
      <c r="A65" s="39"/>
      <c r="B65" s="39"/>
      <c r="C65" s="39"/>
      <c r="D65" s="39">
        <v>0</v>
      </c>
      <c r="E65" s="39" t="s">
        <v>81</v>
      </c>
      <c r="F65" s="39">
        <v>3.6363636363636362E-2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5" x14ac:dyDescent="0.2">
      <c r="A66" s="39"/>
      <c r="B66" s="39"/>
      <c r="C66" s="39"/>
      <c r="D66" s="39">
        <v>1</v>
      </c>
      <c r="E66" s="39" t="s">
        <v>82</v>
      </c>
      <c r="F66" s="39">
        <v>0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5" x14ac:dyDescent="0.2">
      <c r="A67" s="39"/>
      <c r="B67" s="39"/>
      <c r="C67" s="39"/>
      <c r="D67" s="39"/>
      <c r="E67" s="39" t="s">
        <v>83</v>
      </c>
      <c r="F67" s="39">
        <v>0.76363636363636367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68"/>
  <sheetViews>
    <sheetView topLeftCell="A43" workbookViewId="0">
      <selection activeCell="T3" sqref="T3"/>
    </sheetView>
  </sheetViews>
  <sheetFormatPr baseColWidth="10" defaultColWidth="8.83203125" defaultRowHeight="16" x14ac:dyDescent="0.2"/>
  <cols>
    <col min="1" max="1" width="8.83203125" style="70"/>
    <col min="2" max="2" width="36.6640625" style="70" bestFit="1" customWidth="1"/>
    <col min="3" max="3" width="8.83203125" style="71"/>
    <col min="4" max="4" width="5.33203125" style="71" customWidth="1"/>
    <col min="5" max="5" width="25.33203125" style="71" customWidth="1"/>
    <col min="7" max="7" width="3.5" bestFit="1" customWidth="1"/>
    <col min="8" max="8" width="5.83203125" bestFit="1" customWidth="1"/>
    <col min="9" max="9" width="5.33203125" bestFit="1" customWidth="1"/>
    <col min="10" max="10" width="4.6640625" bestFit="1" customWidth="1"/>
    <col min="11" max="11" width="5.1640625" customWidth="1"/>
    <col min="12" max="12" width="6.5" bestFit="1" customWidth="1"/>
    <col min="13" max="13" width="5.33203125" bestFit="1" customWidth="1"/>
    <col min="14" max="14" width="6.1640625" customWidth="1"/>
    <col min="15" max="15" width="4.83203125" customWidth="1"/>
    <col min="16" max="16" width="5.83203125" bestFit="1" customWidth="1"/>
    <col min="17" max="17" width="5.33203125" bestFit="1" customWidth="1"/>
    <col min="18" max="18" width="4.6640625" bestFit="1" customWidth="1"/>
    <col min="19" max="19" width="13.33203125" style="71" customWidth="1"/>
    <col min="20" max="20" width="8.83203125" style="71"/>
    <col min="21" max="16384" width="8.83203125" style="70"/>
  </cols>
  <sheetData>
    <row r="1" spans="2:20" x14ac:dyDescent="0.2">
      <c r="F1" t="s">
        <v>0</v>
      </c>
      <c r="G1" s="70"/>
      <c r="H1" s="70"/>
      <c r="I1" s="70"/>
      <c r="J1" s="70"/>
    </row>
    <row r="2" spans="2:20" x14ac:dyDescent="0.2">
      <c r="F2" t="s">
        <v>5</v>
      </c>
      <c r="G2" s="70"/>
      <c r="H2" s="70"/>
      <c r="I2" s="70"/>
      <c r="J2" s="70"/>
      <c r="L2" t="s">
        <v>1</v>
      </c>
      <c r="O2" t="s">
        <v>2</v>
      </c>
      <c r="S2" s="71" t="s">
        <v>186</v>
      </c>
      <c r="T2" s="71" t="s">
        <v>258</v>
      </c>
    </row>
    <row r="3" spans="2:20" x14ac:dyDescent="0.2">
      <c r="B3" s="72"/>
      <c r="D3" s="73" t="s">
        <v>4</v>
      </c>
      <c r="E3" s="73" t="s">
        <v>187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6</v>
      </c>
      <c r="L3" s="74" t="s">
        <v>7</v>
      </c>
      <c r="M3" s="74" t="s">
        <v>8</v>
      </c>
      <c r="N3" s="74" t="s">
        <v>9</v>
      </c>
      <c r="O3" s="74" t="s">
        <v>6</v>
      </c>
      <c r="P3" s="74" t="s">
        <v>7</v>
      </c>
      <c r="Q3" s="74" t="s">
        <v>8</v>
      </c>
      <c r="R3" s="74" t="s">
        <v>9</v>
      </c>
      <c r="S3" s="75" t="s">
        <v>188</v>
      </c>
      <c r="T3" s="76" t="s">
        <v>189</v>
      </c>
    </row>
    <row r="4" spans="2:20" x14ac:dyDescent="0.2">
      <c r="B4" s="77" t="s">
        <v>10</v>
      </c>
      <c r="C4" s="78">
        <v>9</v>
      </c>
      <c r="D4" s="71" t="s">
        <v>190</v>
      </c>
      <c r="F4" s="70" t="s">
        <v>12</v>
      </c>
      <c r="G4" s="74" t="s">
        <v>12</v>
      </c>
      <c r="H4" s="74"/>
      <c r="I4" s="74" t="s">
        <v>12</v>
      </c>
      <c r="J4" s="74"/>
      <c r="K4">
        <f t="shared" ref="K4:K58" si="0">IF(G4="y",IF(F4="y",1,0),0)</f>
        <v>1</v>
      </c>
      <c r="L4">
        <f t="shared" ref="L4:L58" si="1">IF(H4="y",IF(F4="y",1,0),0)</f>
        <v>0</v>
      </c>
      <c r="M4">
        <f t="shared" ref="M4:M58" si="2">IF(I4="y",IF(F4="y",1,0),0)</f>
        <v>1</v>
      </c>
      <c r="N4">
        <f t="shared" ref="N4:N58" si="3">IF(J4="y",IF(F4="y",1,0),0)</f>
        <v>0</v>
      </c>
      <c r="O4">
        <f>COUNTIFS(F4:F58,"?",G4:G58,"y")</f>
        <v>27</v>
      </c>
      <c r="P4">
        <f>COUNTIFS(F4:F58,"?",H4:H58,"y")</f>
        <v>11</v>
      </c>
      <c r="Q4">
        <f>COUNTIFS(F4:F58,"?",I4:I58,"y")</f>
        <v>31</v>
      </c>
      <c r="R4">
        <f>COUNTIFS(F4:F58,"?",J4:J58,"y")</f>
        <v>7</v>
      </c>
      <c r="S4" s="71" t="s">
        <v>191</v>
      </c>
      <c r="T4" s="76" t="s">
        <v>192</v>
      </c>
    </row>
    <row r="5" spans="2:20" x14ac:dyDescent="0.2">
      <c r="B5" s="79" t="s">
        <v>13</v>
      </c>
      <c r="C5" s="78">
        <v>18</v>
      </c>
      <c r="E5" s="71" t="s">
        <v>193</v>
      </c>
      <c r="F5" s="70"/>
      <c r="G5" s="74" t="s">
        <v>12</v>
      </c>
      <c r="H5" s="74"/>
      <c r="I5" s="74" t="s">
        <v>12</v>
      </c>
      <c r="J5" s="74"/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  <c r="S5" s="71" t="s">
        <v>191</v>
      </c>
      <c r="T5" s="76" t="s">
        <v>192</v>
      </c>
    </row>
    <row r="6" spans="2:20" x14ac:dyDescent="0.2">
      <c r="B6" s="80" t="s">
        <v>14</v>
      </c>
      <c r="C6" s="81">
        <v>35</v>
      </c>
      <c r="E6" s="71" t="s">
        <v>194</v>
      </c>
      <c r="F6" s="70"/>
      <c r="G6" s="74"/>
      <c r="H6" s="74" t="s">
        <v>12</v>
      </c>
      <c r="I6" s="74"/>
      <c r="J6" s="74" t="s">
        <v>12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S6" s="71" t="s">
        <v>191</v>
      </c>
      <c r="T6" s="76" t="s">
        <v>192</v>
      </c>
    </row>
    <row r="7" spans="2:20" x14ac:dyDescent="0.2">
      <c r="B7" s="82" t="s">
        <v>15</v>
      </c>
      <c r="C7" s="78">
        <v>51</v>
      </c>
      <c r="D7" s="71" t="s">
        <v>195</v>
      </c>
      <c r="E7" s="71" t="s">
        <v>196</v>
      </c>
      <c r="F7" s="70" t="s">
        <v>12</v>
      </c>
      <c r="G7" s="74"/>
      <c r="H7" s="74" t="s">
        <v>12</v>
      </c>
      <c r="I7" s="74" t="s">
        <v>12</v>
      </c>
      <c r="J7" s="74"/>
      <c r="K7">
        <f t="shared" si="0"/>
        <v>0</v>
      </c>
      <c r="L7">
        <f t="shared" si="1"/>
        <v>1</v>
      </c>
      <c r="M7">
        <f t="shared" si="2"/>
        <v>1</v>
      </c>
      <c r="N7">
        <f t="shared" si="3"/>
        <v>0</v>
      </c>
      <c r="S7" s="71" t="s">
        <v>197</v>
      </c>
      <c r="T7" s="76" t="s">
        <v>198</v>
      </c>
    </row>
    <row r="8" spans="2:20" x14ac:dyDescent="0.2">
      <c r="B8" s="83" t="s">
        <v>16</v>
      </c>
      <c r="C8" s="78">
        <v>64</v>
      </c>
      <c r="E8" s="71" t="s">
        <v>199</v>
      </c>
      <c r="F8" s="70"/>
      <c r="G8" s="74"/>
      <c r="H8" s="74" t="s">
        <v>12</v>
      </c>
      <c r="I8" s="74"/>
      <c r="J8" s="74" t="s">
        <v>12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S8" s="71" t="s">
        <v>191</v>
      </c>
      <c r="T8" s="76" t="s">
        <v>192</v>
      </c>
    </row>
    <row r="9" spans="2:20" x14ac:dyDescent="0.2">
      <c r="B9" s="84" t="s">
        <v>17</v>
      </c>
      <c r="C9" s="78">
        <v>82</v>
      </c>
      <c r="E9" s="71" t="s">
        <v>200</v>
      </c>
      <c r="F9" s="70"/>
      <c r="G9" s="74"/>
      <c r="H9" s="74" t="s">
        <v>12</v>
      </c>
      <c r="I9" s="74"/>
      <c r="J9" s="74" t="s">
        <v>12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S9" s="71" t="s">
        <v>191</v>
      </c>
      <c r="T9" s="76" t="s">
        <v>192</v>
      </c>
    </row>
    <row r="10" spans="2:20" x14ac:dyDescent="0.2">
      <c r="B10" s="85" t="s">
        <v>18</v>
      </c>
      <c r="C10" s="78">
        <v>109</v>
      </c>
      <c r="D10" s="71" t="s">
        <v>201</v>
      </c>
      <c r="E10" s="71" t="s">
        <v>202</v>
      </c>
      <c r="F10" t="s">
        <v>24</v>
      </c>
      <c r="G10" s="74" t="s">
        <v>12</v>
      </c>
      <c r="H10" s="74"/>
      <c r="I10" s="74" t="s">
        <v>12</v>
      </c>
      <c r="J10" s="74"/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S10" s="71" t="s">
        <v>191</v>
      </c>
      <c r="T10" s="76" t="s">
        <v>192</v>
      </c>
    </row>
    <row r="11" spans="2:20" x14ac:dyDescent="0.2">
      <c r="B11" s="86" t="s">
        <v>19</v>
      </c>
      <c r="C11" s="78">
        <v>129</v>
      </c>
      <c r="D11" s="71" t="s">
        <v>107</v>
      </c>
      <c r="F11" t="s">
        <v>24</v>
      </c>
      <c r="G11" s="74" t="s">
        <v>12</v>
      </c>
      <c r="H11" s="74"/>
      <c r="I11" s="74" t="s">
        <v>12</v>
      </c>
      <c r="J11" s="74"/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S11" s="71" t="s">
        <v>191</v>
      </c>
      <c r="T11" s="76" t="s">
        <v>192</v>
      </c>
    </row>
    <row r="12" spans="2:20" x14ac:dyDescent="0.2">
      <c r="B12" s="87" t="s">
        <v>22</v>
      </c>
      <c r="C12" s="78">
        <v>140</v>
      </c>
      <c r="D12" s="71" t="s">
        <v>203</v>
      </c>
      <c r="F12" t="s">
        <v>12</v>
      </c>
      <c r="G12" s="74" t="s">
        <v>12</v>
      </c>
      <c r="H12" s="74"/>
      <c r="I12" s="74" t="s">
        <v>12</v>
      </c>
      <c r="J12" s="74"/>
      <c r="K12">
        <f t="shared" si="0"/>
        <v>1</v>
      </c>
      <c r="L12">
        <f t="shared" si="1"/>
        <v>0</v>
      </c>
      <c r="M12">
        <f t="shared" si="2"/>
        <v>1</v>
      </c>
      <c r="N12">
        <f t="shared" si="3"/>
        <v>0</v>
      </c>
      <c r="S12" s="71" t="s">
        <v>191</v>
      </c>
      <c r="T12" s="76" t="s">
        <v>192</v>
      </c>
    </row>
    <row r="13" spans="2:20" x14ac:dyDescent="0.2">
      <c r="B13" s="88" t="s">
        <v>25</v>
      </c>
      <c r="C13" s="78">
        <v>156</v>
      </c>
      <c r="D13" s="71" t="s">
        <v>204</v>
      </c>
      <c r="F13" t="s">
        <v>12</v>
      </c>
      <c r="G13" s="74" t="s">
        <v>12</v>
      </c>
      <c r="H13" s="74"/>
      <c r="I13" s="74" t="s">
        <v>12</v>
      </c>
      <c r="J13" s="74"/>
      <c r="K13">
        <f t="shared" si="0"/>
        <v>1</v>
      </c>
      <c r="L13">
        <f t="shared" si="1"/>
        <v>0</v>
      </c>
      <c r="M13">
        <f t="shared" si="2"/>
        <v>1</v>
      </c>
      <c r="N13">
        <f t="shared" si="3"/>
        <v>0</v>
      </c>
      <c r="S13" s="71" t="s">
        <v>191</v>
      </c>
      <c r="T13" s="76" t="s">
        <v>192</v>
      </c>
    </row>
    <row r="14" spans="2:20" x14ac:dyDescent="0.2">
      <c r="B14" s="89" t="s">
        <v>26</v>
      </c>
      <c r="C14" s="78">
        <v>174</v>
      </c>
      <c r="E14" s="71" t="s">
        <v>205</v>
      </c>
      <c r="G14" s="74"/>
      <c r="H14" s="74" t="s">
        <v>12</v>
      </c>
      <c r="I14" s="74"/>
      <c r="J14" s="74" t="s">
        <v>12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S14" s="71" t="s">
        <v>191</v>
      </c>
      <c r="T14" s="76" t="s">
        <v>192</v>
      </c>
    </row>
    <row r="15" spans="2:20" x14ac:dyDescent="0.2">
      <c r="B15" s="84" t="s">
        <v>27</v>
      </c>
      <c r="C15" s="78">
        <v>184</v>
      </c>
      <c r="D15" s="71" t="s">
        <v>206</v>
      </c>
      <c r="F15" t="s">
        <v>24</v>
      </c>
      <c r="G15" s="74"/>
      <c r="H15" s="74" t="s">
        <v>12</v>
      </c>
      <c r="I15" s="74"/>
      <c r="J15" s="74" t="s">
        <v>12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S15" s="71" t="s">
        <v>191</v>
      </c>
      <c r="T15" s="76" t="s">
        <v>192</v>
      </c>
    </row>
    <row r="16" spans="2:20" x14ac:dyDescent="0.2">
      <c r="B16" s="90" t="s">
        <v>28</v>
      </c>
      <c r="C16" s="78">
        <v>208</v>
      </c>
      <c r="D16" s="71" t="s">
        <v>207</v>
      </c>
      <c r="F16" t="s">
        <v>24</v>
      </c>
      <c r="G16" s="74"/>
      <c r="H16" s="74" t="s">
        <v>12</v>
      </c>
      <c r="I16" s="74" t="s">
        <v>12</v>
      </c>
      <c r="J16" s="74"/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S16" s="71" t="s">
        <v>197</v>
      </c>
      <c r="T16" s="76" t="s">
        <v>198</v>
      </c>
    </row>
    <row r="17" spans="2:20" x14ac:dyDescent="0.2">
      <c r="B17" s="91" t="s">
        <v>29</v>
      </c>
      <c r="C17" s="78">
        <v>215</v>
      </c>
      <c r="D17" s="71" t="s">
        <v>100</v>
      </c>
      <c r="F17" t="s">
        <v>24</v>
      </c>
      <c r="G17" s="74" t="s">
        <v>12</v>
      </c>
      <c r="H17" s="74"/>
      <c r="I17" s="74" t="s">
        <v>12</v>
      </c>
      <c r="J17" s="74"/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S17" s="71" t="s">
        <v>191</v>
      </c>
      <c r="T17" s="76" t="s">
        <v>192</v>
      </c>
    </row>
    <row r="18" spans="2:20" x14ac:dyDescent="0.2">
      <c r="B18" s="92" t="s">
        <v>30</v>
      </c>
      <c r="C18" s="78">
        <v>235</v>
      </c>
      <c r="D18" s="71" t="s">
        <v>95</v>
      </c>
      <c r="F18" t="s">
        <v>24</v>
      </c>
      <c r="G18" s="74"/>
      <c r="H18" s="74" t="s">
        <v>12</v>
      </c>
      <c r="I18" s="74" t="s">
        <v>12</v>
      </c>
      <c r="J18" s="74"/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S18" s="71" t="s">
        <v>191</v>
      </c>
      <c r="T18" s="76" t="s">
        <v>192</v>
      </c>
    </row>
    <row r="19" spans="2:20" x14ac:dyDescent="0.2">
      <c r="B19" s="93" t="s">
        <v>31</v>
      </c>
      <c r="C19" s="78">
        <v>246</v>
      </c>
      <c r="D19" s="71" t="s">
        <v>208</v>
      </c>
      <c r="E19" s="71" t="s">
        <v>209</v>
      </c>
      <c r="F19" t="s">
        <v>24</v>
      </c>
      <c r="G19" s="74"/>
      <c r="H19" s="74" t="s">
        <v>12</v>
      </c>
      <c r="I19" s="74"/>
      <c r="J19" s="74" t="s">
        <v>12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S19" s="71" t="s">
        <v>191</v>
      </c>
      <c r="T19" s="76" t="s">
        <v>192</v>
      </c>
    </row>
    <row r="20" spans="2:20" x14ac:dyDescent="0.2">
      <c r="B20" s="94" t="s">
        <v>32</v>
      </c>
      <c r="C20" s="78">
        <v>262</v>
      </c>
      <c r="D20" s="71" t="s">
        <v>210</v>
      </c>
      <c r="E20" s="71" t="s">
        <v>211</v>
      </c>
      <c r="F20" t="s">
        <v>12</v>
      </c>
      <c r="G20" s="74" t="s">
        <v>12</v>
      </c>
      <c r="H20" s="74"/>
      <c r="I20" s="74" t="s">
        <v>12</v>
      </c>
      <c r="J20" s="74"/>
      <c r="K20">
        <f t="shared" si="0"/>
        <v>1</v>
      </c>
      <c r="L20">
        <f t="shared" si="1"/>
        <v>0</v>
      </c>
      <c r="M20">
        <f t="shared" si="2"/>
        <v>1</v>
      </c>
      <c r="N20">
        <f t="shared" si="3"/>
        <v>0</v>
      </c>
      <c r="S20" s="71" t="s">
        <v>197</v>
      </c>
      <c r="T20" s="76" t="s">
        <v>198</v>
      </c>
    </row>
    <row r="21" spans="2:20" x14ac:dyDescent="0.2">
      <c r="B21" s="95" t="s">
        <v>33</v>
      </c>
      <c r="C21" s="78">
        <v>269</v>
      </c>
      <c r="E21" s="71" t="s">
        <v>212</v>
      </c>
      <c r="G21" s="74"/>
      <c r="H21" s="74" t="s">
        <v>12</v>
      </c>
      <c r="I21" s="74"/>
      <c r="J21" s="74" t="s">
        <v>12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S21" s="71" t="s">
        <v>191</v>
      </c>
      <c r="T21" s="76" t="s">
        <v>192</v>
      </c>
    </row>
    <row r="22" spans="2:20" x14ac:dyDescent="0.2">
      <c r="B22" s="96" t="s">
        <v>34</v>
      </c>
      <c r="C22" s="78">
        <v>289</v>
      </c>
      <c r="D22" s="71" t="s">
        <v>213</v>
      </c>
      <c r="E22" s="71" t="s">
        <v>214</v>
      </c>
      <c r="F22" t="s">
        <v>12</v>
      </c>
      <c r="G22" s="74" t="s">
        <v>12</v>
      </c>
      <c r="H22" s="74"/>
      <c r="I22" s="74" t="s">
        <v>12</v>
      </c>
      <c r="J22" s="74"/>
      <c r="K22">
        <f t="shared" si="0"/>
        <v>1</v>
      </c>
      <c r="L22">
        <f t="shared" si="1"/>
        <v>0</v>
      </c>
      <c r="M22">
        <f t="shared" si="2"/>
        <v>1</v>
      </c>
      <c r="N22">
        <f t="shared" si="3"/>
        <v>0</v>
      </c>
      <c r="S22" s="71" t="s">
        <v>191</v>
      </c>
      <c r="T22" s="76" t="s">
        <v>192</v>
      </c>
    </row>
    <row r="23" spans="2:20" x14ac:dyDescent="0.2">
      <c r="B23" s="97" t="s">
        <v>35</v>
      </c>
      <c r="C23" s="78">
        <v>305</v>
      </c>
      <c r="E23" s="71" t="s">
        <v>215</v>
      </c>
      <c r="G23" s="74"/>
      <c r="H23" s="74" t="s">
        <v>12</v>
      </c>
      <c r="I23" s="74"/>
      <c r="J23" s="74" t="s">
        <v>12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S23" s="71" t="s">
        <v>191</v>
      </c>
      <c r="T23" s="76" t="s">
        <v>192</v>
      </c>
    </row>
    <row r="24" spans="2:20" x14ac:dyDescent="0.2">
      <c r="B24" s="77" t="s">
        <v>36</v>
      </c>
      <c r="C24" s="78">
        <v>315</v>
      </c>
      <c r="D24" s="71" t="s">
        <v>216</v>
      </c>
      <c r="E24" s="71" t="s">
        <v>217</v>
      </c>
      <c r="F24" t="s">
        <v>12</v>
      </c>
      <c r="G24" s="74" t="s">
        <v>12</v>
      </c>
      <c r="H24" s="74"/>
      <c r="I24" s="74" t="s">
        <v>12</v>
      </c>
      <c r="J24" s="74"/>
      <c r="K24">
        <f t="shared" si="0"/>
        <v>1</v>
      </c>
      <c r="L24">
        <f t="shared" si="1"/>
        <v>0</v>
      </c>
      <c r="M24">
        <f t="shared" si="2"/>
        <v>1</v>
      </c>
      <c r="N24">
        <f t="shared" si="3"/>
        <v>0</v>
      </c>
      <c r="S24" s="71" t="s">
        <v>197</v>
      </c>
      <c r="T24" s="76" t="s">
        <v>198</v>
      </c>
    </row>
    <row r="25" spans="2:20" x14ac:dyDescent="0.2">
      <c r="B25" s="98" t="s">
        <v>37</v>
      </c>
      <c r="C25" s="78">
        <v>329</v>
      </c>
      <c r="D25" s="71" t="s">
        <v>218</v>
      </c>
      <c r="F25" t="s">
        <v>24</v>
      </c>
      <c r="G25" s="74" t="s">
        <v>12</v>
      </c>
      <c r="H25" s="74"/>
      <c r="I25" s="74" t="s">
        <v>12</v>
      </c>
      <c r="J25" s="74"/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S25" s="71" t="s">
        <v>191</v>
      </c>
      <c r="T25" s="76" t="s">
        <v>192</v>
      </c>
    </row>
    <row r="26" spans="2:20" x14ac:dyDescent="0.2">
      <c r="B26" s="87" t="s">
        <v>38</v>
      </c>
      <c r="C26" s="78">
        <v>354</v>
      </c>
      <c r="E26" s="71" t="s">
        <v>219</v>
      </c>
      <c r="G26" s="74"/>
      <c r="H26" s="74" t="s">
        <v>12</v>
      </c>
      <c r="I26" s="74"/>
      <c r="J26" s="74" t="s">
        <v>12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S26" s="71" t="s">
        <v>191</v>
      </c>
      <c r="T26" s="76" t="s">
        <v>192</v>
      </c>
    </row>
    <row r="27" spans="2:20" x14ac:dyDescent="0.2">
      <c r="B27" s="99" t="s">
        <v>39</v>
      </c>
      <c r="C27" s="78">
        <v>366</v>
      </c>
      <c r="D27" s="71" t="s">
        <v>89</v>
      </c>
      <c r="F27" t="s">
        <v>24</v>
      </c>
      <c r="G27" s="74" t="s">
        <v>12</v>
      </c>
      <c r="H27" s="74"/>
      <c r="I27" s="74" t="s">
        <v>12</v>
      </c>
      <c r="J27" s="74"/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S27" s="71" t="s">
        <v>191</v>
      </c>
      <c r="T27" s="76" t="s">
        <v>192</v>
      </c>
    </row>
    <row r="28" spans="2:20" x14ac:dyDescent="0.2">
      <c r="B28" s="91" t="s">
        <v>40</v>
      </c>
      <c r="C28" s="78">
        <v>382</v>
      </c>
      <c r="D28" s="71" t="s">
        <v>210</v>
      </c>
      <c r="E28" s="71" t="s">
        <v>211</v>
      </c>
      <c r="F28" t="s">
        <v>12</v>
      </c>
      <c r="G28" s="74" t="s">
        <v>12</v>
      </c>
      <c r="H28" s="74"/>
      <c r="I28" s="74" t="s">
        <v>12</v>
      </c>
      <c r="J28" s="74"/>
      <c r="K28">
        <f t="shared" si="0"/>
        <v>1</v>
      </c>
      <c r="L28">
        <f t="shared" si="1"/>
        <v>0</v>
      </c>
      <c r="M28">
        <f t="shared" si="2"/>
        <v>1</v>
      </c>
      <c r="N28">
        <f t="shared" si="3"/>
        <v>0</v>
      </c>
      <c r="S28" s="71" t="s">
        <v>197</v>
      </c>
      <c r="T28" s="76" t="s">
        <v>198</v>
      </c>
    </row>
    <row r="29" spans="2:20" x14ac:dyDescent="0.2">
      <c r="B29" s="100" t="s">
        <v>41</v>
      </c>
      <c r="C29" s="78">
        <v>404</v>
      </c>
      <c r="D29" s="71" t="s">
        <v>220</v>
      </c>
      <c r="F29" t="s">
        <v>12</v>
      </c>
      <c r="G29" s="74"/>
      <c r="H29" s="74" t="s">
        <v>12</v>
      </c>
      <c r="I29" s="74"/>
      <c r="J29" s="74" t="s">
        <v>12</v>
      </c>
      <c r="K29">
        <f t="shared" si="0"/>
        <v>0</v>
      </c>
      <c r="L29">
        <f t="shared" si="1"/>
        <v>1</v>
      </c>
      <c r="M29">
        <f t="shared" si="2"/>
        <v>0</v>
      </c>
      <c r="N29">
        <f t="shared" si="3"/>
        <v>1</v>
      </c>
      <c r="S29" s="71" t="s">
        <v>191</v>
      </c>
      <c r="T29" s="76" t="s">
        <v>192</v>
      </c>
    </row>
    <row r="30" spans="2:20" x14ac:dyDescent="0.2">
      <c r="B30" s="92" t="s">
        <v>43</v>
      </c>
      <c r="C30" s="78">
        <v>420</v>
      </c>
      <c r="E30" s="71" t="s">
        <v>221</v>
      </c>
      <c r="G30" s="74"/>
      <c r="H30" s="74" t="s">
        <v>12</v>
      </c>
      <c r="I30" s="74"/>
      <c r="J30" s="74" t="s">
        <v>12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S30" s="71" t="s">
        <v>191</v>
      </c>
      <c r="T30" s="76" t="s">
        <v>192</v>
      </c>
    </row>
    <row r="31" spans="2:20" x14ac:dyDescent="0.2">
      <c r="B31" s="95" t="s">
        <v>44</v>
      </c>
      <c r="C31" s="78">
        <v>437</v>
      </c>
      <c r="D31" s="71" t="s">
        <v>102</v>
      </c>
      <c r="E31" s="71" t="s">
        <v>222</v>
      </c>
      <c r="F31" t="s">
        <v>12</v>
      </c>
      <c r="G31" s="74" t="s">
        <v>12</v>
      </c>
      <c r="H31" s="74"/>
      <c r="I31" s="74" t="s">
        <v>12</v>
      </c>
      <c r="J31" s="74"/>
      <c r="K31">
        <f t="shared" si="0"/>
        <v>1</v>
      </c>
      <c r="L31">
        <f t="shared" si="1"/>
        <v>0</v>
      </c>
      <c r="M31">
        <f t="shared" si="2"/>
        <v>1</v>
      </c>
      <c r="N31">
        <f t="shared" si="3"/>
        <v>0</v>
      </c>
      <c r="S31" s="71" t="s">
        <v>191</v>
      </c>
      <c r="T31" s="76" t="s">
        <v>192</v>
      </c>
    </row>
    <row r="32" spans="2:20" x14ac:dyDescent="0.2">
      <c r="B32" s="96" t="s">
        <v>46</v>
      </c>
      <c r="C32" s="78">
        <v>449</v>
      </c>
      <c r="E32" s="71" t="s">
        <v>223</v>
      </c>
      <c r="G32" s="74"/>
      <c r="H32" s="74" t="s">
        <v>12</v>
      </c>
      <c r="I32" s="74"/>
      <c r="J32" s="74" t="s">
        <v>12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S32" s="71" t="s">
        <v>191</v>
      </c>
      <c r="T32" s="76" t="s">
        <v>192</v>
      </c>
    </row>
    <row r="33" spans="2:20" x14ac:dyDescent="0.2">
      <c r="B33" s="97" t="s">
        <v>47</v>
      </c>
      <c r="C33" s="78">
        <v>459</v>
      </c>
      <c r="D33" s="71" t="s">
        <v>195</v>
      </c>
      <c r="E33" s="71" t="s">
        <v>224</v>
      </c>
      <c r="F33" t="s">
        <v>12</v>
      </c>
      <c r="G33" s="74" t="s">
        <v>12</v>
      </c>
      <c r="H33" s="74"/>
      <c r="I33" s="74" t="s">
        <v>12</v>
      </c>
      <c r="J33" s="74"/>
      <c r="K33">
        <f t="shared" si="0"/>
        <v>1</v>
      </c>
      <c r="L33">
        <f t="shared" si="1"/>
        <v>0</v>
      </c>
      <c r="M33">
        <f t="shared" si="2"/>
        <v>1</v>
      </c>
      <c r="N33">
        <f t="shared" si="3"/>
        <v>0</v>
      </c>
      <c r="S33" s="71" t="s">
        <v>197</v>
      </c>
      <c r="T33" s="76" t="s">
        <v>198</v>
      </c>
    </row>
    <row r="34" spans="2:20" x14ac:dyDescent="0.2">
      <c r="B34" s="98" t="s">
        <v>39</v>
      </c>
      <c r="C34" s="78">
        <v>472</v>
      </c>
      <c r="D34" s="71" t="s">
        <v>225</v>
      </c>
      <c r="F34" t="s">
        <v>24</v>
      </c>
      <c r="G34" s="74" t="s">
        <v>12</v>
      </c>
      <c r="H34" s="74"/>
      <c r="I34" s="74" t="s">
        <v>12</v>
      </c>
      <c r="J34" s="74"/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S34" s="71" t="s">
        <v>191</v>
      </c>
      <c r="T34" s="76" t="s">
        <v>192</v>
      </c>
    </row>
    <row r="35" spans="2:20" x14ac:dyDescent="0.2">
      <c r="B35" s="101" t="s">
        <v>48</v>
      </c>
      <c r="C35" s="78">
        <v>488</v>
      </c>
      <c r="D35" s="71" t="s">
        <v>226</v>
      </c>
      <c r="E35" s="71" t="s">
        <v>227</v>
      </c>
      <c r="F35" t="s">
        <v>24</v>
      </c>
      <c r="G35" s="74" t="s">
        <v>12</v>
      </c>
      <c r="H35" s="74"/>
      <c r="I35" s="74" t="s">
        <v>12</v>
      </c>
      <c r="J35" s="74"/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S35" s="71" t="s">
        <v>191</v>
      </c>
      <c r="T35" s="76" t="s">
        <v>192</v>
      </c>
    </row>
    <row r="36" spans="2:20" x14ac:dyDescent="0.2">
      <c r="B36" s="102" t="s">
        <v>49</v>
      </c>
      <c r="C36" s="78">
        <v>511</v>
      </c>
      <c r="D36" s="71" t="s">
        <v>228</v>
      </c>
      <c r="E36" s="71" t="s">
        <v>229</v>
      </c>
      <c r="F36" t="s">
        <v>12</v>
      </c>
      <c r="G36" s="74" t="s">
        <v>12</v>
      </c>
      <c r="H36" s="74"/>
      <c r="I36" s="74" t="s">
        <v>12</v>
      </c>
      <c r="J36" s="74"/>
      <c r="K36">
        <f t="shared" si="0"/>
        <v>1</v>
      </c>
      <c r="L36">
        <f t="shared" si="1"/>
        <v>0</v>
      </c>
      <c r="M36">
        <f t="shared" si="2"/>
        <v>1</v>
      </c>
      <c r="N36">
        <f t="shared" si="3"/>
        <v>0</v>
      </c>
      <c r="S36" s="71" t="s">
        <v>197</v>
      </c>
      <c r="T36" s="76" t="s">
        <v>198</v>
      </c>
    </row>
    <row r="37" spans="2:20" x14ac:dyDescent="0.2">
      <c r="B37" s="100" t="s">
        <v>50</v>
      </c>
      <c r="C37" s="78">
        <v>529</v>
      </c>
      <c r="E37" s="71" t="s">
        <v>230</v>
      </c>
      <c r="G37" s="74"/>
      <c r="H37" s="74" t="s">
        <v>12</v>
      </c>
      <c r="I37" s="74"/>
      <c r="J37" s="74" t="s">
        <v>12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S37" s="71" t="s">
        <v>191</v>
      </c>
      <c r="T37" s="76" t="s">
        <v>192</v>
      </c>
    </row>
    <row r="38" spans="2:20" x14ac:dyDescent="0.2">
      <c r="B38" s="90" t="s">
        <v>52</v>
      </c>
      <c r="C38" s="78">
        <v>539</v>
      </c>
      <c r="D38" s="71" t="s">
        <v>231</v>
      </c>
      <c r="F38" t="s">
        <v>24</v>
      </c>
      <c r="G38" s="74" t="s">
        <v>12</v>
      </c>
      <c r="H38" s="74"/>
      <c r="I38" s="74" t="s">
        <v>12</v>
      </c>
      <c r="J38" s="74"/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S38" s="71" t="s">
        <v>197</v>
      </c>
      <c r="T38" s="76" t="s">
        <v>198</v>
      </c>
    </row>
    <row r="39" spans="2:20" x14ac:dyDescent="0.2">
      <c r="B39" s="103" t="s">
        <v>53</v>
      </c>
      <c r="C39" s="78">
        <v>558</v>
      </c>
      <c r="D39" s="71" t="s">
        <v>232</v>
      </c>
      <c r="F39" t="s">
        <v>12</v>
      </c>
      <c r="G39" s="74" t="s">
        <v>12</v>
      </c>
      <c r="H39" s="74"/>
      <c r="I39" s="74" t="s">
        <v>12</v>
      </c>
      <c r="J39" s="74"/>
      <c r="K39">
        <f t="shared" si="0"/>
        <v>1</v>
      </c>
      <c r="L39">
        <f t="shared" si="1"/>
        <v>0</v>
      </c>
      <c r="M39">
        <f t="shared" si="2"/>
        <v>1</v>
      </c>
      <c r="N39">
        <f t="shared" si="3"/>
        <v>0</v>
      </c>
      <c r="S39" s="71" t="s">
        <v>191</v>
      </c>
      <c r="T39" s="76" t="s">
        <v>192</v>
      </c>
    </row>
    <row r="40" spans="2:20" x14ac:dyDescent="0.2">
      <c r="B40" s="87" t="s">
        <v>54</v>
      </c>
      <c r="C40" s="78">
        <v>562</v>
      </c>
      <c r="E40" s="71" t="s">
        <v>233</v>
      </c>
      <c r="G40" s="74"/>
      <c r="H40" s="74" t="s">
        <v>12</v>
      </c>
      <c r="I40" s="74"/>
      <c r="J40" s="74" t="s">
        <v>12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S40" s="71" t="s">
        <v>191</v>
      </c>
      <c r="T40" s="76" t="s">
        <v>192</v>
      </c>
    </row>
    <row r="41" spans="2:20" x14ac:dyDescent="0.2">
      <c r="B41" s="99" t="s">
        <v>55</v>
      </c>
      <c r="C41" s="78">
        <v>586</v>
      </c>
      <c r="E41" s="71" t="s">
        <v>234</v>
      </c>
      <c r="G41" s="74"/>
      <c r="H41" s="74" t="s">
        <v>12</v>
      </c>
      <c r="I41" s="74"/>
      <c r="J41" s="74" t="s">
        <v>12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S41" s="71" t="s">
        <v>191</v>
      </c>
      <c r="T41" s="76" t="s">
        <v>192</v>
      </c>
    </row>
    <row r="42" spans="2:20" x14ac:dyDescent="0.2">
      <c r="B42" s="91" t="s">
        <v>56</v>
      </c>
      <c r="C42" s="78">
        <v>595</v>
      </c>
      <c r="D42" s="71" t="s">
        <v>235</v>
      </c>
      <c r="E42" s="71" t="s">
        <v>236</v>
      </c>
      <c r="F42" t="s">
        <v>12</v>
      </c>
      <c r="G42" s="74" t="s">
        <v>12</v>
      </c>
      <c r="H42" s="74"/>
      <c r="I42" s="74" t="s">
        <v>12</v>
      </c>
      <c r="J42" s="74"/>
      <c r="K42">
        <f t="shared" si="0"/>
        <v>1</v>
      </c>
      <c r="L42">
        <f t="shared" si="1"/>
        <v>0</v>
      </c>
      <c r="M42">
        <f t="shared" si="2"/>
        <v>1</v>
      </c>
      <c r="N42">
        <f t="shared" si="3"/>
        <v>0</v>
      </c>
      <c r="S42" s="71" t="s">
        <v>191</v>
      </c>
      <c r="T42" s="76" t="s">
        <v>192</v>
      </c>
    </row>
    <row r="43" spans="2:20" x14ac:dyDescent="0.2">
      <c r="B43" s="104" t="s">
        <v>57</v>
      </c>
      <c r="C43" s="78">
        <v>613</v>
      </c>
      <c r="D43" s="71" t="s">
        <v>237</v>
      </c>
      <c r="F43" t="s">
        <v>12</v>
      </c>
      <c r="G43" s="74" t="s">
        <v>12</v>
      </c>
      <c r="H43" s="74"/>
      <c r="I43" s="74" t="s">
        <v>12</v>
      </c>
      <c r="J43" s="74"/>
      <c r="K43">
        <f t="shared" si="0"/>
        <v>1</v>
      </c>
      <c r="L43">
        <f t="shared" si="1"/>
        <v>0</v>
      </c>
      <c r="M43">
        <f t="shared" si="2"/>
        <v>1</v>
      </c>
      <c r="N43">
        <f t="shared" si="3"/>
        <v>0</v>
      </c>
      <c r="S43" s="71" t="s">
        <v>197</v>
      </c>
      <c r="T43" s="76" t="s">
        <v>198</v>
      </c>
    </row>
    <row r="44" spans="2:20" x14ac:dyDescent="0.2">
      <c r="B44" s="95" t="s">
        <v>59</v>
      </c>
      <c r="C44" s="78">
        <v>630</v>
      </c>
      <c r="D44" s="71" t="s">
        <v>238</v>
      </c>
      <c r="E44" s="71" t="s">
        <v>239</v>
      </c>
      <c r="F44" t="s">
        <v>24</v>
      </c>
      <c r="G44" s="74" t="s">
        <v>12</v>
      </c>
      <c r="H44" s="74"/>
      <c r="I44" s="74" t="s">
        <v>12</v>
      </c>
      <c r="J44" s="74"/>
      <c r="K44">
        <f t="shared" si="0"/>
        <v>0</v>
      </c>
      <c r="L44">
        <f t="shared" si="1"/>
        <v>0</v>
      </c>
      <c r="M44">
        <f t="shared" si="2"/>
        <v>0</v>
      </c>
      <c r="N44">
        <f t="shared" si="3"/>
        <v>0</v>
      </c>
      <c r="S44" s="71" t="s">
        <v>191</v>
      </c>
      <c r="T44" s="76" t="s">
        <v>192</v>
      </c>
    </row>
    <row r="45" spans="2:20" x14ac:dyDescent="0.2">
      <c r="B45" s="96" t="s">
        <v>60</v>
      </c>
      <c r="C45" s="78">
        <v>641</v>
      </c>
      <c r="E45" s="71" t="s">
        <v>240</v>
      </c>
      <c r="G45" s="74"/>
      <c r="H45" s="74" t="s">
        <v>12</v>
      </c>
      <c r="I45" s="74"/>
      <c r="J45" s="74" t="s">
        <v>12</v>
      </c>
      <c r="K45">
        <f t="shared" si="0"/>
        <v>0</v>
      </c>
      <c r="L45">
        <f t="shared" si="1"/>
        <v>0</v>
      </c>
      <c r="M45">
        <f t="shared" si="2"/>
        <v>0</v>
      </c>
      <c r="N45">
        <f t="shared" si="3"/>
        <v>0</v>
      </c>
      <c r="S45" s="71" t="s">
        <v>191</v>
      </c>
      <c r="T45" s="76" t="s">
        <v>192</v>
      </c>
    </row>
    <row r="46" spans="2:20" x14ac:dyDescent="0.2">
      <c r="B46" s="97" t="s">
        <v>61</v>
      </c>
      <c r="C46" s="78">
        <v>661</v>
      </c>
      <c r="D46" s="71" t="s">
        <v>241</v>
      </c>
      <c r="F46" t="s">
        <v>24</v>
      </c>
      <c r="G46" s="74" t="s">
        <v>12</v>
      </c>
      <c r="H46" s="74"/>
      <c r="I46" s="74" t="s">
        <v>12</v>
      </c>
      <c r="J46" s="74"/>
      <c r="K46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  <c r="S46" s="71" t="s">
        <v>191</v>
      </c>
      <c r="T46" s="76" t="s">
        <v>192</v>
      </c>
    </row>
    <row r="47" spans="2:20" x14ac:dyDescent="0.2">
      <c r="B47" s="77" t="s">
        <v>62</v>
      </c>
      <c r="C47" s="78">
        <v>669</v>
      </c>
      <c r="E47" s="71" t="s">
        <v>242</v>
      </c>
      <c r="G47" s="74"/>
      <c r="H47" s="74" t="s">
        <v>12</v>
      </c>
      <c r="I47" s="74"/>
      <c r="J47" s="74" t="s">
        <v>12</v>
      </c>
      <c r="K47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  <c r="S47" s="71" t="s">
        <v>191</v>
      </c>
      <c r="T47" s="76" t="s">
        <v>192</v>
      </c>
    </row>
    <row r="48" spans="2:20" x14ac:dyDescent="0.2">
      <c r="B48" s="92" t="s">
        <v>63</v>
      </c>
      <c r="C48" s="78">
        <v>686</v>
      </c>
      <c r="D48" s="71" t="s">
        <v>243</v>
      </c>
      <c r="F48" t="s">
        <v>24</v>
      </c>
      <c r="G48" s="74"/>
      <c r="H48" s="74" t="s">
        <v>12</v>
      </c>
      <c r="I48" s="74"/>
      <c r="J48" s="74" t="s">
        <v>12</v>
      </c>
      <c r="K48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  <c r="S48" s="71" t="s">
        <v>197</v>
      </c>
      <c r="T48" s="76" t="s">
        <v>198</v>
      </c>
    </row>
    <row r="49" spans="2:20" x14ac:dyDescent="0.2">
      <c r="B49" s="87" t="s">
        <v>64</v>
      </c>
      <c r="C49" s="78">
        <v>697</v>
      </c>
      <c r="D49" s="71" t="s">
        <v>244</v>
      </c>
      <c r="F49" t="s">
        <v>12</v>
      </c>
      <c r="G49" s="74" t="s">
        <v>12</v>
      </c>
      <c r="H49" s="74"/>
      <c r="I49" s="74" t="s">
        <v>12</v>
      </c>
      <c r="J49" s="74"/>
      <c r="K49">
        <f t="shared" si="0"/>
        <v>1</v>
      </c>
      <c r="L49">
        <f t="shared" si="1"/>
        <v>0</v>
      </c>
      <c r="M49">
        <f t="shared" si="2"/>
        <v>1</v>
      </c>
      <c r="N49">
        <f t="shared" si="3"/>
        <v>0</v>
      </c>
      <c r="S49" s="71" t="s">
        <v>191</v>
      </c>
      <c r="T49" s="76" t="s">
        <v>192</v>
      </c>
    </row>
    <row r="50" spans="2:20" x14ac:dyDescent="0.2">
      <c r="B50" s="96" t="s">
        <v>65</v>
      </c>
      <c r="C50" s="78">
        <v>713</v>
      </c>
      <c r="D50" s="71" t="s">
        <v>245</v>
      </c>
      <c r="E50" s="71" t="s">
        <v>246</v>
      </c>
      <c r="F50" t="s">
        <v>24</v>
      </c>
      <c r="G50" s="74"/>
      <c r="H50" s="74" t="s">
        <v>12</v>
      </c>
      <c r="I50" s="74"/>
      <c r="J50" s="74" t="s">
        <v>12</v>
      </c>
      <c r="K50">
        <f t="shared" si="0"/>
        <v>0</v>
      </c>
      <c r="L50">
        <f t="shared" si="1"/>
        <v>0</v>
      </c>
      <c r="M50">
        <f t="shared" si="2"/>
        <v>0</v>
      </c>
      <c r="N50">
        <f t="shared" si="3"/>
        <v>0</v>
      </c>
      <c r="S50" s="71" t="s">
        <v>191</v>
      </c>
      <c r="T50" s="76" t="s">
        <v>192</v>
      </c>
    </row>
    <row r="51" spans="2:20" x14ac:dyDescent="0.2">
      <c r="B51" s="97" t="s">
        <v>66</v>
      </c>
      <c r="C51" s="78">
        <v>740</v>
      </c>
      <c r="E51" s="71" t="s">
        <v>247</v>
      </c>
      <c r="G51" s="74"/>
      <c r="H51" s="74" t="s">
        <v>12</v>
      </c>
      <c r="I51" s="74"/>
      <c r="J51" s="74" t="s">
        <v>12</v>
      </c>
      <c r="K51">
        <f t="shared" si="0"/>
        <v>0</v>
      </c>
      <c r="L51">
        <f t="shared" si="1"/>
        <v>0</v>
      </c>
      <c r="M51">
        <f t="shared" si="2"/>
        <v>0</v>
      </c>
      <c r="N51">
        <f t="shared" si="3"/>
        <v>0</v>
      </c>
      <c r="S51" s="71" t="s">
        <v>191</v>
      </c>
      <c r="T51" s="76" t="s">
        <v>192</v>
      </c>
    </row>
    <row r="52" spans="2:20" x14ac:dyDescent="0.2">
      <c r="B52" s="101" t="s">
        <v>67</v>
      </c>
      <c r="C52" s="78">
        <v>752</v>
      </c>
      <c r="D52" s="71" t="s">
        <v>248</v>
      </c>
      <c r="F52" t="s">
        <v>24</v>
      </c>
      <c r="G52" s="74" t="s">
        <v>12</v>
      </c>
      <c r="H52" s="74"/>
      <c r="I52" s="74" t="s">
        <v>12</v>
      </c>
      <c r="J52" s="74"/>
      <c r="K52">
        <f t="shared" si="0"/>
        <v>0</v>
      </c>
      <c r="L52">
        <f t="shared" si="1"/>
        <v>0</v>
      </c>
      <c r="M52">
        <f t="shared" si="2"/>
        <v>0</v>
      </c>
      <c r="N52">
        <f t="shared" si="3"/>
        <v>0</v>
      </c>
      <c r="S52" s="71" t="s">
        <v>197</v>
      </c>
      <c r="T52" s="76" t="s">
        <v>198</v>
      </c>
    </row>
    <row r="53" spans="2:20" x14ac:dyDescent="0.2">
      <c r="B53" s="103" t="s">
        <v>68</v>
      </c>
      <c r="C53" s="78">
        <v>759</v>
      </c>
      <c r="D53" s="71" t="s">
        <v>249</v>
      </c>
      <c r="E53" s="71" t="s">
        <v>250</v>
      </c>
      <c r="F53" t="s">
        <v>24</v>
      </c>
      <c r="G53" s="74"/>
      <c r="H53" s="74" t="s">
        <v>12</v>
      </c>
      <c r="I53" s="74"/>
      <c r="J53" s="74" t="s">
        <v>12</v>
      </c>
      <c r="K53">
        <f t="shared" si="0"/>
        <v>0</v>
      </c>
      <c r="L53">
        <f t="shared" si="1"/>
        <v>0</v>
      </c>
      <c r="M53">
        <f t="shared" si="2"/>
        <v>0</v>
      </c>
      <c r="N53">
        <f t="shared" si="3"/>
        <v>0</v>
      </c>
      <c r="S53" s="71" t="s">
        <v>191</v>
      </c>
      <c r="T53" s="76" t="s">
        <v>192</v>
      </c>
    </row>
    <row r="54" spans="2:20" x14ac:dyDescent="0.2">
      <c r="B54" s="99" t="s">
        <v>69</v>
      </c>
      <c r="C54" s="78">
        <v>778</v>
      </c>
      <c r="D54" s="71" t="s">
        <v>251</v>
      </c>
      <c r="F54" t="s">
        <v>12</v>
      </c>
      <c r="G54" s="74"/>
      <c r="H54" s="74" t="s">
        <v>12</v>
      </c>
      <c r="I54" s="74" t="s">
        <v>12</v>
      </c>
      <c r="J54" s="74"/>
      <c r="K54">
        <f t="shared" si="0"/>
        <v>0</v>
      </c>
      <c r="L54">
        <f t="shared" si="1"/>
        <v>1</v>
      </c>
      <c r="M54">
        <f t="shared" si="2"/>
        <v>1</v>
      </c>
      <c r="N54">
        <f t="shared" si="3"/>
        <v>0</v>
      </c>
      <c r="S54" s="71" t="s">
        <v>197</v>
      </c>
      <c r="T54" s="76" t="s">
        <v>198</v>
      </c>
    </row>
    <row r="55" spans="2:20" x14ac:dyDescent="0.2">
      <c r="B55" s="105" t="s">
        <v>70</v>
      </c>
      <c r="C55" s="78">
        <v>800</v>
      </c>
      <c r="E55" s="71" t="s">
        <v>252</v>
      </c>
      <c r="G55" s="74"/>
      <c r="H55" s="74" t="s">
        <v>12</v>
      </c>
      <c r="I55" s="74"/>
      <c r="J55" s="74" t="s">
        <v>12</v>
      </c>
      <c r="K55">
        <f t="shared" si="0"/>
        <v>0</v>
      </c>
      <c r="L55">
        <f t="shared" si="1"/>
        <v>0</v>
      </c>
      <c r="M55">
        <f t="shared" si="2"/>
        <v>0</v>
      </c>
      <c r="N55">
        <f t="shared" si="3"/>
        <v>0</v>
      </c>
      <c r="S55" s="71" t="s">
        <v>191</v>
      </c>
      <c r="T55" s="76" t="s">
        <v>192</v>
      </c>
    </row>
    <row r="56" spans="2:20" x14ac:dyDescent="0.2">
      <c r="B56" s="95" t="s">
        <v>71</v>
      </c>
      <c r="C56" s="78">
        <v>808</v>
      </c>
      <c r="D56" s="71" t="s">
        <v>253</v>
      </c>
      <c r="F56" t="s">
        <v>12</v>
      </c>
      <c r="G56" s="74" t="s">
        <v>12</v>
      </c>
      <c r="H56" s="74"/>
      <c r="I56" s="74" t="s">
        <v>12</v>
      </c>
      <c r="J56" s="74"/>
      <c r="K56">
        <f t="shared" si="0"/>
        <v>1</v>
      </c>
      <c r="L56">
        <f t="shared" si="1"/>
        <v>0</v>
      </c>
      <c r="M56">
        <f t="shared" si="2"/>
        <v>1</v>
      </c>
      <c r="N56">
        <f t="shared" si="3"/>
        <v>0</v>
      </c>
      <c r="S56" s="71" t="s">
        <v>191</v>
      </c>
      <c r="T56" s="76" t="s">
        <v>192</v>
      </c>
    </row>
    <row r="57" spans="2:20" x14ac:dyDescent="0.2">
      <c r="B57" s="87" t="s">
        <v>65</v>
      </c>
      <c r="C57" s="78">
        <v>820</v>
      </c>
      <c r="D57" s="71" t="s">
        <v>254</v>
      </c>
      <c r="F57" t="s">
        <v>24</v>
      </c>
      <c r="G57" s="74"/>
      <c r="H57" s="74" t="s">
        <v>12</v>
      </c>
      <c r="I57" s="74"/>
      <c r="J57" s="74" t="s">
        <v>12</v>
      </c>
      <c r="K57">
        <f t="shared" si="0"/>
        <v>0</v>
      </c>
      <c r="L57">
        <f t="shared" si="1"/>
        <v>0</v>
      </c>
      <c r="M57">
        <f t="shared" si="2"/>
        <v>0</v>
      </c>
      <c r="N57">
        <f t="shared" si="3"/>
        <v>0</v>
      </c>
      <c r="S57" s="71" t="s">
        <v>191</v>
      </c>
      <c r="T57" s="76" t="s">
        <v>192</v>
      </c>
    </row>
    <row r="58" spans="2:20" x14ac:dyDescent="0.2">
      <c r="B58" s="100" t="s">
        <v>72</v>
      </c>
      <c r="C58" s="78">
        <v>839</v>
      </c>
      <c r="D58" s="71" t="s">
        <v>255</v>
      </c>
      <c r="E58" s="71" t="s">
        <v>256</v>
      </c>
      <c r="F58" t="s">
        <v>24</v>
      </c>
      <c r="G58" s="74" t="s">
        <v>12</v>
      </c>
      <c r="H58" s="74"/>
      <c r="I58" s="74" t="s">
        <v>12</v>
      </c>
      <c r="J58" s="74"/>
      <c r="K58">
        <f t="shared" si="0"/>
        <v>0</v>
      </c>
      <c r="L58">
        <f t="shared" si="1"/>
        <v>0</v>
      </c>
      <c r="M58">
        <f t="shared" si="2"/>
        <v>0</v>
      </c>
      <c r="N58">
        <f t="shared" si="3"/>
        <v>0</v>
      </c>
      <c r="S58" s="71" t="s">
        <v>191</v>
      </c>
      <c r="T58" s="76" t="s">
        <v>192</v>
      </c>
    </row>
    <row r="59" spans="2:20" x14ac:dyDescent="0.2">
      <c r="B59" s="74"/>
      <c r="D59"/>
      <c r="E59" t="s">
        <v>73</v>
      </c>
      <c r="F59">
        <f>COUNTIF(F4:F58,"=y")</f>
        <v>18</v>
      </c>
      <c r="G59" s="70"/>
      <c r="H59" s="70"/>
      <c r="I59" s="70"/>
      <c r="J59" s="70"/>
      <c r="K59">
        <f>SUM(K4:K58)</f>
        <v>15</v>
      </c>
      <c r="L59">
        <f>SUM(L4:L58)</f>
        <v>3</v>
      </c>
      <c r="M59">
        <f>SUM(M4:M58)</f>
        <v>17</v>
      </c>
      <c r="N59">
        <f>SUM(N4:N58)</f>
        <v>1</v>
      </c>
      <c r="T59" s="106"/>
    </row>
    <row r="60" spans="2:20" x14ac:dyDescent="0.2">
      <c r="B60" s="74"/>
      <c r="D60"/>
      <c r="E60" t="s">
        <v>74</v>
      </c>
      <c r="F60">
        <f>COUNTIF(F4:F58,"=n")</f>
        <v>20</v>
      </c>
      <c r="G60" s="70"/>
      <c r="H60" s="70"/>
      <c r="I60" s="70"/>
      <c r="J60" s="70"/>
      <c r="S60" s="71" t="s">
        <v>257</v>
      </c>
      <c r="T60" s="106"/>
    </row>
    <row r="61" spans="2:20" x14ac:dyDescent="0.2">
      <c r="B61" s="74"/>
      <c r="D61" s="72" t="s">
        <v>75</v>
      </c>
      <c r="E61" t="s">
        <v>76</v>
      </c>
      <c r="F61">
        <f>COUNTIF(F4:F58,"=I")</f>
        <v>0</v>
      </c>
      <c r="G61" s="70"/>
      <c r="H61" s="70"/>
      <c r="I61" s="70"/>
      <c r="J61" s="70"/>
      <c r="K61">
        <f>K59/O4</f>
        <v>0.55555555555555558</v>
      </c>
      <c r="L61">
        <f>L59/P4</f>
        <v>0.27272727272727271</v>
      </c>
      <c r="M61">
        <f>M59/Q4</f>
        <v>0.54838709677419351</v>
      </c>
      <c r="N61">
        <f>N59/R4</f>
        <v>0.14285714285714285</v>
      </c>
      <c r="T61" s="106"/>
    </row>
    <row r="62" spans="2:20" x14ac:dyDescent="0.2">
      <c r="B62" s="74"/>
      <c r="D62" s="70">
        <f>COUNTIF(E4:E58,"*")</f>
        <v>33</v>
      </c>
      <c r="E62" t="s">
        <v>77</v>
      </c>
      <c r="F62">
        <f>55-SUM(F59:F61)</f>
        <v>17</v>
      </c>
      <c r="G62" s="70"/>
      <c r="H62" s="70"/>
      <c r="I62" s="70"/>
      <c r="J62" s="70"/>
      <c r="T62" s="107"/>
    </row>
    <row r="63" spans="2:20" x14ac:dyDescent="0.2">
      <c r="B63" s="74"/>
      <c r="D63" s="72">
        <f>D62/55</f>
        <v>0.6</v>
      </c>
      <c r="E63" t="s">
        <v>78</v>
      </c>
      <c r="F63">
        <f t="shared" ref="F63:F64" si="4">F59/55</f>
        <v>0.32727272727272727</v>
      </c>
      <c r="G63" s="70"/>
      <c r="H63" s="70"/>
      <c r="I63" s="70"/>
      <c r="J63" s="70"/>
      <c r="T63" s="107"/>
    </row>
    <row r="64" spans="2:20" x14ac:dyDescent="0.2">
      <c r="D64" s="72" t="s">
        <v>79</v>
      </c>
      <c r="E64" t="s">
        <v>80</v>
      </c>
      <c r="F64">
        <f t="shared" si="4"/>
        <v>0.36363636363636365</v>
      </c>
      <c r="G64" s="70"/>
      <c r="H64" s="70"/>
      <c r="I64" s="70"/>
      <c r="J64" s="70"/>
    </row>
    <row r="65" spans="4:10" x14ac:dyDescent="0.2">
      <c r="D65" s="70">
        <f>COUNTIF(E4:E58,"=Don't know")</f>
        <v>0</v>
      </c>
      <c r="E65" t="s">
        <v>81</v>
      </c>
      <c r="F65">
        <f>F61/55</f>
        <v>0</v>
      </c>
      <c r="G65" s="70"/>
      <c r="H65" s="70"/>
      <c r="I65" s="70"/>
      <c r="J65" s="70"/>
    </row>
    <row r="66" spans="4:10" x14ac:dyDescent="0.2">
      <c r="D66">
        <f>(55-D65)/55</f>
        <v>1</v>
      </c>
      <c r="E66" t="s">
        <v>82</v>
      </c>
      <c r="F66">
        <f>F62/55</f>
        <v>0.30909090909090908</v>
      </c>
      <c r="G66" s="70"/>
      <c r="H66" s="70"/>
      <c r="I66" s="70"/>
      <c r="J66" s="70"/>
    </row>
    <row r="67" spans="4:10" x14ac:dyDescent="0.2">
      <c r="D67"/>
      <c r="E67" t="s">
        <v>83</v>
      </c>
      <c r="F67">
        <f>F59/(55-F62)</f>
        <v>0.47368421052631576</v>
      </c>
      <c r="G67" s="70"/>
      <c r="H67" s="70"/>
      <c r="I67" s="70"/>
      <c r="J67" s="70"/>
    </row>
    <row r="68" spans="4:10" x14ac:dyDescent="0.2">
      <c r="D68"/>
      <c r="E6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Academic 1</vt:lpstr>
      <vt:lpstr>Academic 2</vt:lpstr>
      <vt:lpstr>Consultant 1</vt:lpstr>
      <vt:lpstr>Consultant 2</vt:lpstr>
      <vt:lpstr>Consultant 3</vt:lpstr>
      <vt:lpstr>'Consultant 2'!Miller_text_file_1</vt:lpstr>
      <vt:lpstr>'Consultant 2'!Miller_text_file_2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Wiedenhoeft</dc:creator>
  <cp:lastModifiedBy>Microsoft Office User</cp:lastModifiedBy>
  <dcterms:created xsi:type="dcterms:W3CDTF">2017-11-30T11:28:14Z</dcterms:created>
  <dcterms:modified xsi:type="dcterms:W3CDTF">2018-09-02T20:39:18Z</dcterms:modified>
</cp:coreProperties>
</file>