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hangtn/Documents/Data/HERV/figure_data/"/>
    </mc:Choice>
  </mc:AlternateContent>
  <xr:revisionPtr revIDLastSave="0" documentId="13_ncr:1_{76F57867-33A2-994C-9F58-BEC8046D36A0}" xr6:coauthVersionLast="34" xr6:coauthVersionMax="34" xr10:uidLastSave="{00000000-0000-0000-0000-000000000000}"/>
  <bookViews>
    <workbookView xWindow="0" yWindow="460" windowWidth="33600" windowHeight="18960" xr2:uid="{00000000-000D-0000-FFFF-FFFF00000000}"/>
  </bookViews>
  <sheets>
    <sheet name="Sheet1" sheetId="4" r:id="rId1"/>
  </sheets>
  <definedNames>
    <definedName name="_xlnm._FilterDatabase" localSheetId="0" hidden="1">Sheet1!$B$1:$M$84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4" l="1"/>
  <c r="L2" i="4" s="1"/>
  <c r="M2" i="4" s="1"/>
  <c r="J27" i="4"/>
  <c r="L27" i="4" s="1"/>
  <c r="M27" i="4" s="1"/>
  <c r="J39" i="4"/>
  <c r="L39" i="4" s="1"/>
  <c r="M39" i="4" s="1"/>
  <c r="J50" i="4"/>
  <c r="L50" i="4" s="1"/>
  <c r="M50" i="4" s="1"/>
  <c r="J3" i="4"/>
  <c r="J59" i="4"/>
  <c r="L59" i="4" s="1"/>
  <c r="M59" i="4" s="1"/>
  <c r="J60" i="4"/>
  <c r="K60" i="4" s="1"/>
  <c r="J4" i="4"/>
  <c r="K4" i="4" s="1"/>
  <c r="J48" i="4"/>
  <c r="J42" i="4"/>
  <c r="L42" i="4" s="1"/>
  <c r="M42" i="4" s="1"/>
  <c r="J69" i="4"/>
  <c r="K69" i="4" s="1"/>
  <c r="J66" i="4"/>
  <c r="K66" i="4" s="1"/>
  <c r="J36" i="4"/>
  <c r="J61" i="4"/>
  <c r="L61" i="4" s="1"/>
  <c r="M61" i="4" s="1"/>
  <c r="J51" i="4"/>
  <c r="K51" i="4" s="1"/>
  <c r="J67" i="4"/>
  <c r="K67" i="4" s="1"/>
  <c r="J31" i="4"/>
  <c r="J6" i="4"/>
  <c r="L6" i="4" s="1"/>
  <c r="M6" i="4" s="1"/>
  <c r="J70" i="4"/>
  <c r="K70" i="4" s="1"/>
  <c r="J30" i="4"/>
  <c r="L30" i="4" s="1"/>
  <c r="M30" i="4" s="1"/>
  <c r="J82" i="4"/>
  <c r="J57" i="4"/>
  <c r="L57" i="4" s="1"/>
  <c r="M57" i="4" s="1"/>
  <c r="J8" i="4"/>
  <c r="K8" i="4" s="1"/>
  <c r="J81" i="4"/>
  <c r="L81" i="4" s="1"/>
  <c r="M81" i="4" s="1"/>
  <c r="J5" i="4"/>
  <c r="J46" i="4"/>
  <c r="L46" i="4" s="1"/>
  <c r="M46" i="4" s="1"/>
  <c r="J62" i="4"/>
  <c r="K62" i="4" s="1"/>
  <c r="J7" i="4"/>
  <c r="K7" i="4" s="1"/>
  <c r="J58" i="4"/>
  <c r="J52" i="4"/>
  <c r="L52" i="4" s="1"/>
  <c r="M52" i="4" s="1"/>
  <c r="J37" i="4"/>
  <c r="K37" i="4" s="1"/>
  <c r="J43" i="4"/>
  <c r="L43" i="4" s="1"/>
  <c r="M43" i="4" s="1"/>
  <c r="J54" i="4"/>
  <c r="J65" i="4"/>
  <c r="L65" i="4" s="1"/>
  <c r="M65" i="4" s="1"/>
  <c r="J9" i="4"/>
  <c r="K9" i="4" s="1"/>
  <c r="J68" i="4"/>
  <c r="L68" i="4" s="1"/>
  <c r="M68" i="4" s="1"/>
  <c r="J10" i="4"/>
  <c r="J11" i="4"/>
  <c r="L11" i="4" s="1"/>
  <c r="M11" i="4" s="1"/>
  <c r="J40" i="4"/>
  <c r="K40" i="4" s="1"/>
  <c r="J80" i="4"/>
  <c r="L80" i="4" s="1"/>
  <c r="M80" i="4" s="1"/>
  <c r="J44" i="4"/>
  <c r="J78" i="4"/>
  <c r="L78" i="4" s="1"/>
  <c r="M78" i="4" s="1"/>
  <c r="J12" i="4"/>
  <c r="K12" i="4" s="1"/>
  <c r="J41" i="4"/>
  <c r="K41" i="4" s="1"/>
  <c r="J13" i="4"/>
  <c r="J71" i="4"/>
  <c r="L71" i="4" s="1"/>
  <c r="M71" i="4" s="1"/>
  <c r="J14" i="4"/>
  <c r="K14" i="4" s="1"/>
  <c r="L32" i="4"/>
  <c r="M32" i="4" s="1"/>
  <c r="J32" i="4"/>
  <c r="K32" i="4" s="1"/>
  <c r="J72" i="4"/>
  <c r="J64" i="4"/>
  <c r="L64" i="4" s="1"/>
  <c r="M64" i="4" s="1"/>
  <c r="J79" i="4"/>
  <c r="K79" i="4" s="1"/>
  <c r="J15" i="4"/>
  <c r="L15" i="4" s="1"/>
  <c r="M15" i="4" s="1"/>
  <c r="J45" i="4"/>
  <c r="J38" i="4"/>
  <c r="L38" i="4" s="1"/>
  <c r="M38" i="4" s="1"/>
  <c r="J53" i="4"/>
  <c r="K53" i="4" s="1"/>
  <c r="J47" i="4"/>
  <c r="L47" i="4" s="1"/>
  <c r="M47" i="4" s="1"/>
  <c r="J55" i="4"/>
  <c r="J28" i="4"/>
  <c r="L28" i="4" s="1"/>
  <c r="M28" i="4" s="1"/>
  <c r="J16" i="4"/>
  <c r="K16" i="4" s="1"/>
  <c r="J33" i="4"/>
  <c r="K33" i="4" s="1"/>
  <c r="J76" i="4"/>
  <c r="J34" i="4"/>
  <c r="J56" i="4"/>
  <c r="K56" i="4" s="1"/>
  <c r="J35" i="4"/>
  <c r="L35" i="4" s="1"/>
  <c r="M35" i="4" s="1"/>
  <c r="J74" i="4"/>
  <c r="L74" i="4" s="1"/>
  <c r="M74" i="4" s="1"/>
  <c r="J83" i="4"/>
  <c r="J17" i="4"/>
  <c r="K17" i="4" s="1"/>
  <c r="J75" i="4"/>
  <c r="L75" i="4" s="1"/>
  <c r="M75" i="4" s="1"/>
  <c r="J18" i="4"/>
  <c r="L18" i="4" s="1"/>
  <c r="M18" i="4" s="1"/>
  <c r="J73" i="4"/>
  <c r="J19" i="4"/>
  <c r="K19" i="4" s="1"/>
  <c r="J84" i="4"/>
  <c r="L84" i="4" s="1"/>
  <c r="M84" i="4" s="1"/>
  <c r="J63" i="4"/>
  <c r="L63" i="4" s="1"/>
  <c r="M63" i="4" s="1"/>
  <c r="J20" i="4"/>
  <c r="J77" i="4"/>
  <c r="K77" i="4" s="1"/>
  <c r="J49" i="4"/>
  <c r="K49" i="4" s="1"/>
  <c r="J21" i="4"/>
  <c r="L21" i="4" s="1"/>
  <c r="M21" i="4" s="1"/>
  <c r="J29" i="4"/>
  <c r="J22" i="4"/>
  <c r="K22" i="4" s="1"/>
  <c r="J23" i="4"/>
  <c r="L23" i="4" s="1"/>
  <c r="M23" i="4" s="1"/>
  <c r="J24" i="4"/>
  <c r="J25" i="4"/>
  <c r="J26" i="4"/>
  <c r="K26" i="4" s="1"/>
  <c r="L24" i="4" l="1"/>
  <c r="M24" i="4" s="1"/>
  <c r="K24" i="4"/>
  <c r="L26" i="4"/>
  <c r="M26" i="4" s="1"/>
  <c r="K23" i="4"/>
  <c r="L77" i="4"/>
  <c r="M77" i="4" s="1"/>
  <c r="K84" i="4"/>
  <c r="L69" i="4"/>
  <c r="M69" i="4" s="1"/>
  <c r="L4" i="4"/>
  <c r="M4" i="4" s="1"/>
  <c r="L67" i="4"/>
  <c r="M67" i="4" s="1"/>
  <c r="L49" i="4"/>
  <c r="M49" i="4" s="1"/>
  <c r="L17" i="4"/>
  <c r="M17" i="4" s="1"/>
  <c r="K35" i="4"/>
  <c r="L16" i="4"/>
  <c r="M16" i="4" s="1"/>
  <c r="K47" i="4"/>
  <c r="L41" i="4"/>
  <c r="M41" i="4" s="1"/>
  <c r="L9" i="4"/>
  <c r="M9" i="4" s="1"/>
  <c r="K43" i="4"/>
  <c r="L62" i="4"/>
  <c r="M62" i="4" s="1"/>
  <c r="K81" i="4"/>
  <c r="L66" i="4"/>
  <c r="M66" i="4" s="1"/>
  <c r="L33" i="4"/>
  <c r="M33" i="4" s="1"/>
  <c r="L79" i="4"/>
  <c r="M79" i="4" s="1"/>
  <c r="L12" i="4"/>
  <c r="M12" i="4" s="1"/>
  <c r="K80" i="4"/>
  <c r="L7" i="4"/>
  <c r="M7" i="4" s="1"/>
  <c r="L70" i="4"/>
  <c r="M70" i="4" s="1"/>
  <c r="L19" i="4"/>
  <c r="M19" i="4" s="1"/>
  <c r="K75" i="4"/>
  <c r="L53" i="4"/>
  <c r="M53" i="4" s="1"/>
  <c r="K15" i="4"/>
  <c r="L40" i="4"/>
  <c r="M40" i="4" s="1"/>
  <c r="K68" i="4"/>
  <c r="L8" i="4"/>
  <c r="M8" i="4" s="1"/>
  <c r="K30" i="4"/>
  <c r="L60" i="4"/>
  <c r="M60" i="4" s="1"/>
  <c r="K50" i="4"/>
  <c r="K2" i="4"/>
  <c r="L22" i="4"/>
  <c r="M22" i="4" s="1"/>
  <c r="L56" i="4"/>
  <c r="M56" i="4" s="1"/>
  <c r="L14" i="4"/>
  <c r="M14" i="4" s="1"/>
  <c r="L37" i="4"/>
  <c r="M37" i="4" s="1"/>
  <c r="L51" i="4"/>
  <c r="M51" i="4" s="1"/>
  <c r="K25" i="4"/>
  <c r="L25" i="4"/>
  <c r="M25" i="4" s="1"/>
  <c r="K29" i="4"/>
  <c r="L29" i="4"/>
  <c r="M29" i="4" s="1"/>
  <c r="L20" i="4"/>
  <c r="M20" i="4" s="1"/>
  <c r="K20" i="4"/>
  <c r="L73" i="4"/>
  <c r="M73" i="4" s="1"/>
  <c r="K73" i="4"/>
  <c r="L83" i="4"/>
  <c r="M83" i="4" s="1"/>
  <c r="K83" i="4"/>
  <c r="L34" i="4"/>
  <c r="M34" i="4" s="1"/>
  <c r="K34" i="4"/>
  <c r="K55" i="4"/>
  <c r="L55" i="4"/>
  <c r="M55" i="4" s="1"/>
  <c r="K44" i="4"/>
  <c r="L44" i="4"/>
  <c r="M44" i="4" s="1"/>
  <c r="L5" i="4"/>
  <c r="M5" i="4" s="1"/>
  <c r="K5" i="4"/>
  <c r="K48" i="4"/>
  <c r="L48" i="4"/>
  <c r="M48" i="4" s="1"/>
  <c r="L76" i="4"/>
  <c r="M76" i="4" s="1"/>
  <c r="K76" i="4"/>
  <c r="L13" i="4"/>
  <c r="M13" i="4" s="1"/>
  <c r="K13" i="4"/>
  <c r="K58" i="4"/>
  <c r="L58" i="4"/>
  <c r="M58" i="4" s="1"/>
  <c r="K36" i="4"/>
  <c r="L36" i="4"/>
  <c r="M36" i="4" s="1"/>
  <c r="K21" i="4"/>
  <c r="K63" i="4"/>
  <c r="K18" i="4"/>
  <c r="K74" i="4"/>
  <c r="K72" i="4"/>
  <c r="L72" i="4"/>
  <c r="M72" i="4" s="1"/>
  <c r="K54" i="4"/>
  <c r="L54" i="4"/>
  <c r="M54" i="4" s="1"/>
  <c r="K31" i="4"/>
  <c r="L31" i="4"/>
  <c r="M31" i="4" s="1"/>
  <c r="K45" i="4"/>
  <c r="L45" i="4"/>
  <c r="M45" i="4" s="1"/>
  <c r="L10" i="4"/>
  <c r="M10" i="4" s="1"/>
  <c r="K10" i="4"/>
  <c r="K82" i="4"/>
  <c r="L82" i="4"/>
  <c r="M82" i="4" s="1"/>
  <c r="L3" i="4"/>
  <c r="M3" i="4" s="1"/>
  <c r="K3" i="4"/>
  <c r="K28" i="4"/>
  <c r="K38" i="4"/>
  <c r="K64" i="4"/>
  <c r="K71" i="4"/>
  <c r="K78" i="4"/>
  <c r="K11" i="4"/>
  <c r="K65" i="4"/>
  <c r="K52" i="4"/>
  <c r="K46" i="4"/>
  <c r="K57" i="4"/>
  <c r="K6" i="4"/>
  <c r="K61" i="4"/>
  <c r="K42" i="4"/>
  <c r="K59" i="4"/>
  <c r="K27" i="4"/>
  <c r="K39" i="4"/>
</calcChain>
</file>

<file path=xl/sharedStrings.xml><?xml version="1.0" encoding="utf-8"?>
<sst xmlns="http://schemas.openxmlformats.org/spreadsheetml/2006/main" count="188" uniqueCount="46">
  <si>
    <t>HERV groups</t>
  </si>
  <si>
    <t>HERVID</t>
  </si>
  <si>
    <t>Difference</t>
  </si>
  <si>
    <t>MER50</t>
  </si>
  <si>
    <t>ERRANTI</t>
  </si>
  <si>
    <t>MLT</t>
  </si>
  <si>
    <t>HERVH</t>
  </si>
  <si>
    <t xml:space="preserve"> X</t>
  </si>
  <si>
    <t>HML5</t>
  </si>
  <si>
    <t>HERV3</t>
  </si>
  <si>
    <t>HERVFRD</t>
  </si>
  <si>
    <t>HML6</t>
  </si>
  <si>
    <t>HERVE</t>
  </si>
  <si>
    <t>HML2</t>
  </si>
  <si>
    <t>HUERSP3</t>
  </si>
  <si>
    <t>HERVFA</t>
  </si>
  <si>
    <t>HERVW</t>
  </si>
  <si>
    <t>LTR19</t>
  </si>
  <si>
    <t>HERVIP</t>
  </si>
  <si>
    <t>MER4</t>
  </si>
  <si>
    <t>HERV9</t>
  </si>
  <si>
    <t>HERVH48</t>
  </si>
  <si>
    <t>HML3</t>
  </si>
  <si>
    <t>MER84</t>
  </si>
  <si>
    <t>MST</t>
  </si>
  <si>
    <t>HERV Sequence</t>
  </si>
  <si>
    <t>Chromosome</t>
  </si>
  <si>
    <t>Length</t>
  </si>
  <si>
    <t>noncanon</t>
  </si>
  <si>
    <t>canon</t>
  </si>
  <si>
    <t>MER41</t>
  </si>
  <si>
    <t>HARLEQUIN</t>
  </si>
  <si>
    <t>HML10</t>
  </si>
  <si>
    <t>HML9</t>
  </si>
  <si>
    <t>MER74</t>
  </si>
  <si>
    <t>MER4?</t>
  </si>
  <si>
    <t>HML8</t>
  </si>
  <si>
    <t>MER1</t>
  </si>
  <si>
    <t xml:space="preserve">Total number of bases in human protein region </t>
  </si>
  <si>
    <t>Ratio</t>
  </si>
  <si>
    <t xml:space="preserve">Note: Ratio = total bases of HERV in coding region / Total number of bases in human protein region </t>
  </si>
  <si>
    <t>Observed nsSNVs</t>
  </si>
  <si>
    <t>Length: the length of each HERV element</t>
  </si>
  <si>
    <t>Total nsSNVs in coding region</t>
  </si>
  <si>
    <t>Binomial Test</t>
  </si>
  <si>
    <t>Expected nsSNVs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</si>
</sst>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3" fontId="0" fillId="2" borderId="0" xfId="0" applyNumberFormat="1" applyFill="1"/>
    <xf numFmtId="0" fontId="0" fillId="0" borderId="0" xfId="0"/>
    <xf numFmtId="0" fontId="0" fillId="2" borderId="0" xfId="0" applyFill="1"/>
    <xf numFmtId="0" fontId="1" fillId="0" borderId="0" xfId="0" applyFont="1"/>
    <xf numFmtId="3" fontId="0" fillId="2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workbookViewId="0">
      <selection activeCell="G13" sqref="G13"/>
    </sheetView>
  </sheetViews>
  <sheetFormatPr baseColWidth="10" defaultColWidth="8.83203125" defaultRowHeight="15" x14ac:dyDescent="0.2"/>
  <cols>
    <col min="1" max="1" width="8.83203125" style="6"/>
    <col min="2" max="2" width="14.33203125" bestFit="1" customWidth="1"/>
    <col min="3" max="3" width="11.83203125" bestFit="1" customWidth="1"/>
    <col min="4" max="4" width="7.33203125" bestFit="1" customWidth="1"/>
    <col min="5" max="5" width="12.33203125" bestFit="1" customWidth="1"/>
    <col min="6" max="6" width="6.83203125" bestFit="1" customWidth="1"/>
    <col min="8" max="8" width="41.6640625" bestFit="1" customWidth="1"/>
    <col min="9" max="9" width="26.1640625" bestFit="1" customWidth="1"/>
    <col min="10" max="10" width="12" bestFit="1" customWidth="1"/>
    <col min="11" max="11" width="12.1640625" bestFit="1" customWidth="1"/>
    <col min="12" max="12" width="15.5" bestFit="1" customWidth="1"/>
  </cols>
  <sheetData>
    <row r="1" spans="2:15" x14ac:dyDescent="0.2">
      <c r="B1" s="3" t="s">
        <v>25</v>
      </c>
      <c r="C1" s="3" t="s">
        <v>0</v>
      </c>
      <c r="D1" s="3" t="s">
        <v>1</v>
      </c>
      <c r="E1" s="3" t="s">
        <v>26</v>
      </c>
      <c r="F1" s="3" t="s">
        <v>27</v>
      </c>
      <c r="G1" s="3" t="s">
        <v>41</v>
      </c>
      <c r="H1" s="3" t="s">
        <v>38</v>
      </c>
      <c r="I1" s="3" t="s">
        <v>43</v>
      </c>
      <c r="J1" s="3" t="s">
        <v>39</v>
      </c>
      <c r="K1" s="3" t="s">
        <v>44</v>
      </c>
      <c r="L1" s="3" t="s">
        <v>45</v>
      </c>
      <c r="M1" s="3" t="s">
        <v>2</v>
      </c>
      <c r="N1" s="1"/>
      <c r="O1" s="1"/>
    </row>
    <row r="2" spans="2:15" x14ac:dyDescent="0.2">
      <c r="B2" s="4" t="s">
        <v>29</v>
      </c>
      <c r="C2" s="4" t="s">
        <v>16</v>
      </c>
      <c r="D2" s="2">
        <v>4899</v>
      </c>
      <c r="E2" s="2">
        <v>21</v>
      </c>
      <c r="F2" s="2">
        <v>17</v>
      </c>
      <c r="G2" s="7">
        <v>0</v>
      </c>
      <c r="H2" s="5">
        <v>36983164</v>
      </c>
      <c r="I2" s="5">
        <v>2867887</v>
      </c>
      <c r="J2" s="4">
        <f t="shared" ref="J2:J33" si="0">I2/H2</f>
        <v>7.7545744869205888E-2</v>
      </c>
      <c r="K2" s="2">
        <f t="shared" ref="K2:K33" si="1">_xlfn.BINOM.DIST(G2,F2,J2,FALSE)</f>
        <v>0.25354920608873449</v>
      </c>
      <c r="L2" s="2">
        <f t="shared" ref="L2:L33" si="2">F2*J2</f>
        <v>1.3182776627765</v>
      </c>
      <c r="M2" s="2">
        <f t="shared" ref="M2:M33" si="3">G2-L2</f>
        <v>-1.3182776627765</v>
      </c>
      <c r="N2" s="1"/>
      <c r="O2" s="8" t="s">
        <v>40</v>
      </c>
    </row>
    <row r="3" spans="2:15" x14ac:dyDescent="0.2">
      <c r="B3" s="4" t="s">
        <v>28</v>
      </c>
      <c r="C3" s="4" t="s">
        <v>13</v>
      </c>
      <c r="D3" s="2">
        <v>6171</v>
      </c>
      <c r="E3" s="2">
        <v>1</v>
      </c>
      <c r="F3" s="2">
        <v>20</v>
      </c>
      <c r="G3" s="7">
        <v>0</v>
      </c>
      <c r="H3" s="5">
        <v>36983164</v>
      </c>
      <c r="I3" s="9">
        <v>2867887</v>
      </c>
      <c r="J3" s="4">
        <f t="shared" si="0"/>
        <v>7.7545744869205888E-2</v>
      </c>
      <c r="K3" s="2">
        <f t="shared" si="1"/>
        <v>0.19902002232479299</v>
      </c>
      <c r="L3" s="2">
        <f t="shared" si="2"/>
        <v>1.5509148973841178</v>
      </c>
      <c r="M3" s="2">
        <f t="shared" si="3"/>
        <v>-1.5509148973841178</v>
      </c>
      <c r="N3" s="1"/>
      <c r="O3" s="6"/>
    </row>
    <row r="4" spans="2:15" x14ac:dyDescent="0.2">
      <c r="B4" s="4" t="s">
        <v>29</v>
      </c>
      <c r="C4" s="4" t="s">
        <v>18</v>
      </c>
      <c r="D4" s="2">
        <v>3031</v>
      </c>
      <c r="E4" s="2">
        <v>9</v>
      </c>
      <c r="F4" s="2">
        <v>24</v>
      </c>
      <c r="G4" s="7">
        <v>0</v>
      </c>
      <c r="H4" s="5">
        <v>36983164</v>
      </c>
      <c r="I4" s="9">
        <v>2867887</v>
      </c>
      <c r="J4" s="4">
        <f t="shared" si="0"/>
        <v>7.7545744869205888E-2</v>
      </c>
      <c r="K4" s="2">
        <f t="shared" si="1"/>
        <v>0.14410402944262127</v>
      </c>
      <c r="L4" s="2">
        <f t="shared" si="2"/>
        <v>1.8610978768609412</v>
      </c>
      <c r="M4" s="2">
        <f t="shared" si="3"/>
        <v>-1.8610978768609412</v>
      </c>
      <c r="N4" s="1"/>
      <c r="O4" s="8" t="s">
        <v>42</v>
      </c>
    </row>
    <row r="5" spans="2:15" x14ac:dyDescent="0.2">
      <c r="B5" s="4" t="s">
        <v>29</v>
      </c>
      <c r="C5" s="4" t="s">
        <v>33</v>
      </c>
      <c r="D5" s="2">
        <v>6249</v>
      </c>
      <c r="E5" s="2">
        <v>1</v>
      </c>
      <c r="F5" s="2">
        <v>45</v>
      </c>
      <c r="G5" s="7">
        <v>0</v>
      </c>
      <c r="H5" s="5">
        <v>36983164</v>
      </c>
      <c r="I5" s="9">
        <v>2867887</v>
      </c>
      <c r="J5" s="4">
        <f t="shared" si="0"/>
        <v>7.7545744869205888E-2</v>
      </c>
      <c r="K5" s="2">
        <f t="shared" si="1"/>
        <v>2.6455607208150603E-2</v>
      </c>
      <c r="L5" s="2">
        <f t="shared" si="2"/>
        <v>3.4895585191142651</v>
      </c>
      <c r="M5" s="2">
        <f t="shared" si="3"/>
        <v>-3.4895585191142651</v>
      </c>
      <c r="N5" s="1"/>
      <c r="O5" s="6"/>
    </row>
    <row r="6" spans="2:15" x14ac:dyDescent="0.2">
      <c r="B6" s="4" t="s">
        <v>28</v>
      </c>
      <c r="C6" s="4" t="s">
        <v>22</v>
      </c>
      <c r="D6" s="2">
        <v>2476</v>
      </c>
      <c r="E6" s="2">
        <v>7</v>
      </c>
      <c r="F6" s="2">
        <v>51</v>
      </c>
      <c r="G6" s="7">
        <v>0</v>
      </c>
      <c r="H6" s="5">
        <v>36983164</v>
      </c>
      <c r="I6" s="9">
        <v>2867887</v>
      </c>
      <c r="J6" s="4">
        <f t="shared" si="0"/>
        <v>7.7545744869205888E-2</v>
      </c>
      <c r="K6" s="2">
        <f t="shared" si="1"/>
        <v>1.6299968498398869E-2</v>
      </c>
      <c r="L6" s="2">
        <f t="shared" si="2"/>
        <v>3.9548329883295001</v>
      </c>
      <c r="M6" s="2">
        <f t="shared" si="3"/>
        <v>-3.9548329883295001</v>
      </c>
      <c r="N6" s="1"/>
      <c r="O6" s="8"/>
    </row>
    <row r="7" spans="2:15" x14ac:dyDescent="0.2">
      <c r="B7" s="4" t="s">
        <v>28</v>
      </c>
      <c r="C7" s="4" t="s">
        <v>16</v>
      </c>
      <c r="D7" s="2">
        <v>3772</v>
      </c>
      <c r="E7" s="2">
        <v>12</v>
      </c>
      <c r="F7" s="2">
        <v>52</v>
      </c>
      <c r="G7" s="7">
        <v>0</v>
      </c>
      <c r="H7" s="5">
        <v>36983164</v>
      </c>
      <c r="I7" s="9">
        <v>2867887</v>
      </c>
      <c r="J7" s="4">
        <f t="shared" si="0"/>
        <v>7.7545744869205888E-2</v>
      </c>
      <c r="K7" s="2">
        <f t="shared" si="1"/>
        <v>1.503597529984594E-2</v>
      </c>
      <c r="L7" s="2">
        <f t="shared" si="2"/>
        <v>4.0323787331987058</v>
      </c>
      <c r="M7" s="2">
        <f t="shared" si="3"/>
        <v>-4.0323787331987058</v>
      </c>
      <c r="N7" s="1"/>
      <c r="O7" s="1"/>
    </row>
    <row r="8" spans="2:15" x14ac:dyDescent="0.2">
      <c r="B8" s="4" t="s">
        <v>29</v>
      </c>
      <c r="C8" s="4" t="s">
        <v>11</v>
      </c>
      <c r="D8" s="2">
        <v>4791</v>
      </c>
      <c r="E8" s="2">
        <v>19</v>
      </c>
      <c r="F8" s="2">
        <v>54</v>
      </c>
      <c r="G8" s="7">
        <v>0</v>
      </c>
      <c r="H8" s="5">
        <v>36983164</v>
      </c>
      <c r="I8" s="9">
        <v>2867887</v>
      </c>
      <c r="J8" s="4">
        <f t="shared" si="0"/>
        <v>7.7545744869205888E-2</v>
      </c>
      <c r="K8" s="2">
        <f t="shared" si="1"/>
        <v>1.2794439960933879E-2</v>
      </c>
      <c r="L8" s="2">
        <f t="shared" si="2"/>
        <v>4.1874702229371179</v>
      </c>
      <c r="M8" s="2">
        <f t="shared" si="3"/>
        <v>-4.1874702229371179</v>
      </c>
      <c r="N8" s="1"/>
      <c r="O8" s="8"/>
    </row>
    <row r="9" spans="2:15" x14ac:dyDescent="0.2">
      <c r="B9" s="4" t="s">
        <v>28</v>
      </c>
      <c r="C9" s="4" t="s">
        <v>22</v>
      </c>
      <c r="D9" s="2">
        <v>2135</v>
      </c>
      <c r="E9" s="2">
        <v>6</v>
      </c>
      <c r="F9" s="2">
        <v>96</v>
      </c>
      <c r="G9" s="7">
        <v>0</v>
      </c>
      <c r="H9" s="5">
        <v>36983164</v>
      </c>
      <c r="I9" s="9">
        <v>2867887</v>
      </c>
      <c r="J9" s="4">
        <f t="shared" si="0"/>
        <v>7.7545744869205888E-2</v>
      </c>
      <c r="K9" s="2">
        <f t="shared" si="1"/>
        <v>4.3122556409886883E-4</v>
      </c>
      <c r="L9" s="2">
        <f t="shared" si="2"/>
        <v>7.4443915074437648</v>
      </c>
      <c r="M9" s="2">
        <f t="shared" si="3"/>
        <v>-7.4443915074437648</v>
      </c>
      <c r="N9" s="1"/>
      <c r="O9" s="1"/>
    </row>
    <row r="10" spans="2:15" x14ac:dyDescent="0.2">
      <c r="B10" s="4" t="s">
        <v>28</v>
      </c>
      <c r="C10" s="4" t="s">
        <v>14</v>
      </c>
      <c r="D10" s="2">
        <v>466</v>
      </c>
      <c r="E10" s="2">
        <v>2</v>
      </c>
      <c r="F10" s="2">
        <v>106</v>
      </c>
      <c r="G10" s="7">
        <v>0</v>
      </c>
      <c r="H10" s="5">
        <v>36983164</v>
      </c>
      <c r="I10" s="9">
        <v>2867887</v>
      </c>
      <c r="J10" s="4">
        <f t="shared" si="0"/>
        <v>7.7545744869205888E-2</v>
      </c>
      <c r="K10" s="2">
        <f t="shared" si="1"/>
        <v>1.9237688322796347E-4</v>
      </c>
      <c r="L10" s="2">
        <f t="shared" si="2"/>
        <v>8.2198489561358237</v>
      </c>
      <c r="M10" s="2">
        <f t="shared" si="3"/>
        <v>-8.2198489561358237</v>
      </c>
      <c r="N10" s="1"/>
      <c r="O10" s="1"/>
    </row>
    <row r="11" spans="2:15" x14ac:dyDescent="0.2">
      <c r="B11" s="4" t="s">
        <v>28</v>
      </c>
      <c r="C11" s="4" t="s">
        <v>6</v>
      </c>
      <c r="D11" s="2">
        <v>5918</v>
      </c>
      <c r="E11" s="2">
        <v>1</v>
      </c>
      <c r="F11" s="2">
        <v>109</v>
      </c>
      <c r="G11" s="7">
        <v>0</v>
      </c>
      <c r="H11" s="5">
        <v>36983164</v>
      </c>
      <c r="I11" s="9">
        <v>2867887</v>
      </c>
      <c r="J11" s="4">
        <f t="shared" si="0"/>
        <v>7.7545744869205888E-2</v>
      </c>
      <c r="K11" s="2">
        <f t="shared" si="1"/>
        <v>1.5100363430601386E-4</v>
      </c>
      <c r="L11" s="2">
        <f t="shared" si="2"/>
        <v>8.452486190743441</v>
      </c>
      <c r="M11" s="2">
        <f t="shared" si="3"/>
        <v>-8.452486190743441</v>
      </c>
      <c r="N11" s="1"/>
      <c r="O11" s="1"/>
    </row>
    <row r="12" spans="2:15" x14ac:dyDescent="0.2">
      <c r="B12" s="4" t="s">
        <v>28</v>
      </c>
      <c r="C12" s="4" t="s">
        <v>6</v>
      </c>
      <c r="D12" s="2">
        <v>967</v>
      </c>
      <c r="E12" s="2">
        <v>3</v>
      </c>
      <c r="F12" s="2">
        <v>143</v>
      </c>
      <c r="G12" s="7">
        <v>0</v>
      </c>
      <c r="H12" s="5">
        <v>36983164</v>
      </c>
      <c r="I12" s="9">
        <v>2867887</v>
      </c>
      <c r="J12" s="4">
        <f t="shared" si="0"/>
        <v>7.7545744869205888E-2</v>
      </c>
      <c r="K12" s="2">
        <f t="shared" si="1"/>
        <v>9.7076008254995995E-6</v>
      </c>
      <c r="L12" s="2">
        <f t="shared" si="2"/>
        <v>11.089041516296442</v>
      </c>
      <c r="M12" s="2">
        <f t="shared" si="3"/>
        <v>-11.089041516296442</v>
      </c>
      <c r="N12" s="1"/>
      <c r="O12" s="1"/>
    </row>
    <row r="13" spans="2:15" x14ac:dyDescent="0.2">
      <c r="B13" s="4" t="s">
        <v>29</v>
      </c>
      <c r="C13" s="4" t="s">
        <v>6</v>
      </c>
      <c r="D13" s="2">
        <v>5668</v>
      </c>
      <c r="E13" s="2" t="s">
        <v>7</v>
      </c>
      <c r="F13" s="2">
        <v>150</v>
      </c>
      <c r="G13" s="6">
        <v>0</v>
      </c>
      <c r="H13" s="5">
        <v>36983164</v>
      </c>
      <c r="I13" s="9">
        <v>2867887</v>
      </c>
      <c r="J13" s="4">
        <f t="shared" si="0"/>
        <v>7.7545744869205888E-2</v>
      </c>
      <c r="K13" s="2">
        <f t="shared" si="1"/>
        <v>5.5172895894828265E-6</v>
      </c>
      <c r="L13" s="2">
        <f t="shared" si="2"/>
        <v>11.631861730380884</v>
      </c>
      <c r="M13" s="2">
        <f t="shared" si="3"/>
        <v>-11.631861730380884</v>
      </c>
      <c r="N13" s="1"/>
      <c r="O13" s="6"/>
    </row>
    <row r="14" spans="2:15" x14ac:dyDescent="0.2">
      <c r="B14" s="4" t="s">
        <v>28</v>
      </c>
      <c r="C14" s="4" t="s">
        <v>16</v>
      </c>
      <c r="D14" s="2">
        <v>5881</v>
      </c>
      <c r="E14" s="2">
        <v>1</v>
      </c>
      <c r="F14" s="2">
        <v>174</v>
      </c>
      <c r="G14" s="7">
        <v>0</v>
      </c>
      <c r="H14" s="5">
        <v>36983164</v>
      </c>
      <c r="I14" s="9">
        <v>2867887</v>
      </c>
      <c r="J14" s="4">
        <f t="shared" si="0"/>
        <v>7.7545744869205888E-2</v>
      </c>
      <c r="K14" s="2">
        <f t="shared" si="1"/>
        <v>7.9506366144630051E-7</v>
      </c>
      <c r="L14" s="2">
        <f t="shared" si="2"/>
        <v>13.492959607241824</v>
      </c>
      <c r="M14" s="2">
        <f t="shared" si="3"/>
        <v>-13.492959607241824</v>
      </c>
      <c r="N14" s="1"/>
      <c r="O14" s="1"/>
    </row>
    <row r="15" spans="2:15" x14ac:dyDescent="0.2">
      <c r="B15" s="4" t="s">
        <v>28</v>
      </c>
      <c r="C15" s="4" t="s">
        <v>6</v>
      </c>
      <c r="D15" s="2">
        <v>4744</v>
      </c>
      <c r="E15" s="2">
        <v>19</v>
      </c>
      <c r="F15" s="2">
        <v>208</v>
      </c>
      <c r="G15" s="7">
        <v>0</v>
      </c>
      <c r="H15" s="5">
        <v>36983164</v>
      </c>
      <c r="I15" s="9">
        <v>2867887</v>
      </c>
      <c r="J15" s="4">
        <f t="shared" si="0"/>
        <v>7.7545744869205888E-2</v>
      </c>
      <c r="K15" s="2">
        <f t="shared" si="1"/>
        <v>5.1112416543165749E-8</v>
      </c>
      <c r="L15" s="2">
        <f t="shared" si="2"/>
        <v>16.129514932794823</v>
      </c>
      <c r="M15" s="2">
        <f t="shared" si="3"/>
        <v>-16.129514932794823</v>
      </c>
      <c r="N15" s="1"/>
      <c r="O15" s="1"/>
    </row>
    <row r="16" spans="2:15" x14ac:dyDescent="0.2">
      <c r="B16" s="4" t="s">
        <v>29</v>
      </c>
      <c r="C16" s="4" t="s">
        <v>6</v>
      </c>
      <c r="D16" s="2">
        <v>965</v>
      </c>
      <c r="E16" s="2">
        <v>3</v>
      </c>
      <c r="F16" s="2">
        <v>293</v>
      </c>
      <c r="G16" s="7">
        <v>0</v>
      </c>
      <c r="H16" s="5">
        <v>36983164</v>
      </c>
      <c r="I16" s="9">
        <v>2867887</v>
      </c>
      <c r="J16" s="4">
        <f t="shared" si="0"/>
        <v>7.7545744869205888E-2</v>
      </c>
      <c r="K16" s="2">
        <f t="shared" si="1"/>
        <v>5.3559644973383734E-11</v>
      </c>
      <c r="L16" s="2">
        <f t="shared" si="2"/>
        <v>22.720903246677324</v>
      </c>
      <c r="M16" s="2">
        <f t="shared" si="3"/>
        <v>-22.720903246677324</v>
      </c>
      <c r="N16" s="1"/>
      <c r="O16" s="6"/>
    </row>
    <row r="17" spans="2:15" x14ac:dyDescent="0.2">
      <c r="B17" s="4" t="s">
        <v>29</v>
      </c>
      <c r="C17" s="4" t="s">
        <v>21</v>
      </c>
      <c r="D17" s="2">
        <v>4906</v>
      </c>
      <c r="E17" s="2">
        <v>21</v>
      </c>
      <c r="F17" s="2">
        <v>480</v>
      </c>
      <c r="G17" s="7">
        <v>0</v>
      </c>
      <c r="H17" s="5">
        <v>36983164</v>
      </c>
      <c r="I17" s="9">
        <v>2867887</v>
      </c>
      <c r="J17" s="4">
        <f t="shared" si="0"/>
        <v>7.7545744869205888E-2</v>
      </c>
      <c r="K17" s="2">
        <f t="shared" si="1"/>
        <v>1.4911539897834986E-17</v>
      </c>
      <c r="L17" s="2">
        <f t="shared" si="2"/>
        <v>37.221957537218827</v>
      </c>
      <c r="M17" s="2">
        <f t="shared" si="3"/>
        <v>-37.221957537218827</v>
      </c>
      <c r="N17" s="1"/>
      <c r="O17" s="6"/>
    </row>
    <row r="18" spans="2:15" x14ac:dyDescent="0.2">
      <c r="B18" s="4" t="s">
        <v>29</v>
      </c>
      <c r="C18" s="4" t="s">
        <v>32</v>
      </c>
      <c r="D18" s="2">
        <v>2115</v>
      </c>
      <c r="E18" s="2">
        <v>6</v>
      </c>
      <c r="F18" s="2">
        <v>592</v>
      </c>
      <c r="G18" s="7">
        <v>0</v>
      </c>
      <c r="H18" s="5">
        <v>36983164</v>
      </c>
      <c r="I18" s="9">
        <v>2867887</v>
      </c>
      <c r="J18" s="4">
        <f t="shared" si="0"/>
        <v>7.7545744869205888E-2</v>
      </c>
      <c r="K18" s="2">
        <f t="shared" si="1"/>
        <v>1.7674389043953612E-21</v>
      </c>
      <c r="L18" s="2">
        <f t="shared" si="2"/>
        <v>45.907080962569886</v>
      </c>
      <c r="M18" s="2">
        <f t="shared" si="3"/>
        <v>-45.907080962569886</v>
      </c>
      <c r="N18" s="1"/>
      <c r="O18" s="6"/>
    </row>
    <row r="19" spans="2:15" x14ac:dyDescent="0.2">
      <c r="B19" s="4" t="s">
        <v>29</v>
      </c>
      <c r="C19" s="4" t="s">
        <v>30</v>
      </c>
      <c r="D19" s="2">
        <v>5364</v>
      </c>
      <c r="E19" s="2" t="s">
        <v>7</v>
      </c>
      <c r="F19" s="2">
        <v>788</v>
      </c>
      <c r="G19" s="6">
        <v>0</v>
      </c>
      <c r="H19" s="5">
        <v>36983164</v>
      </c>
      <c r="I19" s="9">
        <v>2867887</v>
      </c>
      <c r="J19" s="4">
        <f t="shared" si="0"/>
        <v>7.7545744869205888E-2</v>
      </c>
      <c r="K19" s="2">
        <f t="shared" si="1"/>
        <v>2.3797578189109816E-28</v>
      </c>
      <c r="L19" s="2">
        <f t="shared" si="2"/>
        <v>61.106046956934236</v>
      </c>
      <c r="M19" s="2">
        <f t="shared" si="3"/>
        <v>-61.106046956934236</v>
      </c>
      <c r="N19" s="1"/>
      <c r="O19" s="1"/>
    </row>
    <row r="20" spans="2:15" x14ac:dyDescent="0.2">
      <c r="B20" s="4" t="s">
        <v>29</v>
      </c>
      <c r="C20" s="4" t="s">
        <v>32</v>
      </c>
      <c r="D20" s="2">
        <v>2116</v>
      </c>
      <c r="E20" s="2">
        <v>6</v>
      </c>
      <c r="F20" s="2">
        <v>1184</v>
      </c>
      <c r="G20" s="7">
        <v>0</v>
      </c>
      <c r="H20" s="5">
        <v>36983164</v>
      </c>
      <c r="I20" s="9">
        <v>2867887</v>
      </c>
      <c r="J20" s="4">
        <f t="shared" si="0"/>
        <v>7.7545744869205888E-2</v>
      </c>
      <c r="K20" s="2">
        <f t="shared" si="1"/>
        <v>3.1238402807702742E-42</v>
      </c>
      <c r="L20" s="2">
        <f t="shared" si="2"/>
        <v>91.814161925139771</v>
      </c>
      <c r="M20" s="2">
        <f t="shared" si="3"/>
        <v>-91.814161925139771</v>
      </c>
      <c r="N20" s="1"/>
      <c r="O20" s="1"/>
    </row>
    <row r="21" spans="2:15" x14ac:dyDescent="0.2">
      <c r="B21" s="4" t="s">
        <v>29</v>
      </c>
      <c r="C21" s="4" t="s">
        <v>30</v>
      </c>
      <c r="D21" s="2">
        <v>5365</v>
      </c>
      <c r="E21" s="2" t="s">
        <v>7</v>
      </c>
      <c r="F21" s="2">
        <v>1438</v>
      </c>
      <c r="G21" s="7">
        <v>0</v>
      </c>
      <c r="H21" s="5">
        <v>36983164</v>
      </c>
      <c r="I21" s="9">
        <v>2867887</v>
      </c>
      <c r="J21" s="4">
        <f t="shared" si="0"/>
        <v>7.7545744869205888E-2</v>
      </c>
      <c r="K21" s="2">
        <f t="shared" si="1"/>
        <v>3.8965280553225131E-51</v>
      </c>
      <c r="L21" s="2">
        <f t="shared" si="2"/>
        <v>111.51078112191807</v>
      </c>
      <c r="M21" s="2">
        <f t="shared" si="3"/>
        <v>-111.51078112191807</v>
      </c>
      <c r="N21" s="1"/>
      <c r="O21" s="1"/>
    </row>
    <row r="22" spans="2:15" x14ac:dyDescent="0.2">
      <c r="B22" s="4" t="s">
        <v>29</v>
      </c>
      <c r="C22" s="4" t="s">
        <v>30</v>
      </c>
      <c r="D22" s="2">
        <v>5366</v>
      </c>
      <c r="E22" s="2" t="s">
        <v>7</v>
      </c>
      <c r="F22" s="2">
        <v>2008</v>
      </c>
      <c r="G22" s="7">
        <v>0</v>
      </c>
      <c r="H22" s="5">
        <v>36983164</v>
      </c>
      <c r="I22" s="9">
        <v>2867887</v>
      </c>
      <c r="J22" s="4">
        <f t="shared" si="0"/>
        <v>7.7545744869205888E-2</v>
      </c>
      <c r="K22" s="2">
        <f t="shared" si="1"/>
        <v>4.0666403940775192E-71</v>
      </c>
      <c r="L22" s="2">
        <f t="shared" si="2"/>
        <v>155.71185569736542</v>
      </c>
      <c r="M22" s="2">
        <f t="shared" si="3"/>
        <v>-155.71185569736542</v>
      </c>
      <c r="N22" s="1"/>
      <c r="O22" s="1"/>
    </row>
    <row r="23" spans="2:15" x14ac:dyDescent="0.2">
      <c r="B23" s="4" t="s">
        <v>28</v>
      </c>
      <c r="C23" s="4" t="s">
        <v>31</v>
      </c>
      <c r="D23" s="2">
        <v>2059</v>
      </c>
      <c r="E23" s="2">
        <v>6</v>
      </c>
      <c r="F23" s="2">
        <v>2164</v>
      </c>
      <c r="G23" s="7">
        <v>0</v>
      </c>
      <c r="H23" s="5">
        <v>36983164</v>
      </c>
      <c r="I23" s="9">
        <v>2867887</v>
      </c>
      <c r="J23" s="4">
        <f t="shared" si="0"/>
        <v>7.7545744869205888E-2</v>
      </c>
      <c r="K23" s="2">
        <f t="shared" si="1"/>
        <v>1.3823899920577969E-76</v>
      </c>
      <c r="L23" s="2">
        <f t="shared" si="2"/>
        <v>167.80899189696154</v>
      </c>
      <c r="M23" s="2">
        <f t="shared" si="3"/>
        <v>-167.80899189696154</v>
      </c>
      <c r="N23" s="1"/>
      <c r="O23" s="1"/>
    </row>
    <row r="24" spans="2:15" x14ac:dyDescent="0.2">
      <c r="B24" s="4" t="s">
        <v>29</v>
      </c>
      <c r="C24" s="4" t="s">
        <v>30</v>
      </c>
      <c r="D24" s="2">
        <v>5367</v>
      </c>
      <c r="E24" s="2" t="s">
        <v>7</v>
      </c>
      <c r="F24" s="2">
        <v>2689</v>
      </c>
      <c r="G24" s="6">
        <v>0</v>
      </c>
      <c r="H24" s="5">
        <v>36983164</v>
      </c>
      <c r="I24" s="9">
        <v>2867887</v>
      </c>
      <c r="J24" s="4">
        <f t="shared" si="0"/>
        <v>7.7545744869205888E-2</v>
      </c>
      <c r="K24" s="2">
        <f t="shared" si="1"/>
        <v>5.4534433967018586E-95</v>
      </c>
      <c r="L24" s="2">
        <f t="shared" si="2"/>
        <v>208.52050795329464</v>
      </c>
      <c r="M24" s="2">
        <f t="shared" si="3"/>
        <v>-208.52050795329464</v>
      </c>
      <c r="N24" s="1"/>
      <c r="O24" s="1"/>
    </row>
    <row r="25" spans="2:15" x14ac:dyDescent="0.2">
      <c r="B25" s="4" t="s">
        <v>28</v>
      </c>
      <c r="C25" s="4" t="s">
        <v>6</v>
      </c>
      <c r="D25" s="2">
        <v>2061</v>
      </c>
      <c r="E25" s="2">
        <v>6</v>
      </c>
      <c r="F25" s="2">
        <v>10501</v>
      </c>
      <c r="G25" s="7">
        <v>0</v>
      </c>
      <c r="H25" s="5">
        <v>36983164</v>
      </c>
      <c r="I25" s="9">
        <v>2867887</v>
      </c>
      <c r="J25" s="4">
        <f t="shared" si="0"/>
        <v>7.7545744869205888E-2</v>
      </c>
      <c r="K25" s="2">
        <f t="shared" si="1"/>
        <v>0</v>
      </c>
      <c r="L25" s="2">
        <f t="shared" si="2"/>
        <v>814.30786687153102</v>
      </c>
      <c r="M25" s="2">
        <f t="shared" si="3"/>
        <v>-814.30786687153102</v>
      </c>
      <c r="N25" s="1"/>
      <c r="O25" s="1"/>
    </row>
    <row r="26" spans="2:15" x14ac:dyDescent="0.2">
      <c r="B26" s="4" t="s">
        <v>28</v>
      </c>
      <c r="C26" s="4" t="s">
        <v>18</v>
      </c>
      <c r="D26" s="2">
        <v>2063</v>
      </c>
      <c r="E26" s="2">
        <v>6</v>
      </c>
      <c r="F26" s="2">
        <v>12173</v>
      </c>
      <c r="G26" s="7">
        <v>0</v>
      </c>
      <c r="H26" s="5">
        <v>36983164</v>
      </c>
      <c r="I26" s="9">
        <v>2867887</v>
      </c>
      <c r="J26" s="4">
        <f t="shared" si="0"/>
        <v>7.7545744869205888E-2</v>
      </c>
      <c r="K26" s="2">
        <f t="shared" si="1"/>
        <v>0</v>
      </c>
      <c r="L26" s="2">
        <f t="shared" si="2"/>
        <v>943.96435229284327</v>
      </c>
      <c r="M26" s="2">
        <f t="shared" si="3"/>
        <v>-943.96435229284327</v>
      </c>
      <c r="N26" s="1"/>
      <c r="O26" s="1"/>
    </row>
    <row r="27" spans="2:15" x14ac:dyDescent="0.2">
      <c r="B27" s="4" t="s">
        <v>28</v>
      </c>
      <c r="C27" s="4" t="s">
        <v>37</v>
      </c>
      <c r="D27" s="2">
        <v>4711</v>
      </c>
      <c r="E27" s="2">
        <v>19</v>
      </c>
      <c r="F27" s="2">
        <v>17</v>
      </c>
      <c r="G27" s="6">
        <v>1</v>
      </c>
      <c r="H27" s="5">
        <v>36983164</v>
      </c>
      <c r="I27" s="9">
        <v>2867887</v>
      </c>
      <c r="J27" s="4">
        <f t="shared" si="0"/>
        <v>7.7545744869205888E-2</v>
      </c>
      <c r="K27" s="2">
        <f t="shared" si="1"/>
        <v>0.36234669951639098</v>
      </c>
      <c r="L27" s="2">
        <f t="shared" si="2"/>
        <v>1.3182776627765</v>
      </c>
      <c r="M27" s="2">
        <f t="shared" si="3"/>
        <v>-0.31827766277650005</v>
      </c>
      <c r="N27" s="1"/>
      <c r="O27" s="1"/>
    </row>
    <row r="28" spans="2:15" x14ac:dyDescent="0.2">
      <c r="B28" s="4" t="s">
        <v>29</v>
      </c>
      <c r="C28" s="4" t="s">
        <v>17</v>
      </c>
      <c r="D28" s="2">
        <v>5722</v>
      </c>
      <c r="E28" s="2" t="s">
        <v>7</v>
      </c>
      <c r="F28" s="2">
        <v>309</v>
      </c>
      <c r="G28" s="6">
        <v>1</v>
      </c>
      <c r="H28" s="5">
        <v>36983164</v>
      </c>
      <c r="I28" s="9">
        <v>2867887</v>
      </c>
      <c r="J28" s="4">
        <f t="shared" si="0"/>
        <v>7.7545744869205888E-2</v>
      </c>
      <c r="K28" s="2">
        <f t="shared" si="1"/>
        <v>3.824077796625949E-10</v>
      </c>
      <c r="L28" s="2">
        <f t="shared" si="2"/>
        <v>23.961635164584621</v>
      </c>
      <c r="M28" s="2">
        <f t="shared" si="3"/>
        <v>-22.961635164584621</v>
      </c>
      <c r="N28" s="1"/>
      <c r="O28" s="1"/>
    </row>
    <row r="29" spans="2:15" x14ac:dyDescent="0.2">
      <c r="B29" s="4" t="s">
        <v>29</v>
      </c>
      <c r="C29" s="4" t="s">
        <v>6</v>
      </c>
      <c r="D29" s="2">
        <v>1285</v>
      </c>
      <c r="E29" s="2">
        <v>4</v>
      </c>
      <c r="F29" s="2">
        <v>2001</v>
      </c>
      <c r="G29" s="6">
        <v>1</v>
      </c>
      <c r="H29" s="5">
        <v>36983164</v>
      </c>
      <c r="I29" s="9">
        <v>2867887</v>
      </c>
      <c r="J29" s="4">
        <f t="shared" si="0"/>
        <v>7.7545744869205888E-2</v>
      </c>
      <c r="K29" s="2">
        <f t="shared" si="1"/>
        <v>1.2035998433817646E-68</v>
      </c>
      <c r="L29" s="2">
        <f t="shared" si="2"/>
        <v>155.16903548328099</v>
      </c>
      <c r="M29" s="2">
        <f t="shared" si="3"/>
        <v>-154.16903548328099</v>
      </c>
      <c r="N29" s="1"/>
      <c r="O29" s="6"/>
    </row>
    <row r="30" spans="2:15" x14ac:dyDescent="0.2">
      <c r="B30" s="4" t="s">
        <v>28</v>
      </c>
      <c r="C30" s="4" t="s">
        <v>16</v>
      </c>
      <c r="D30" s="2">
        <v>946</v>
      </c>
      <c r="E30" s="2">
        <v>3</v>
      </c>
      <c r="F30" s="2">
        <v>67</v>
      </c>
      <c r="G30" s="6">
        <v>2</v>
      </c>
      <c r="H30" s="5">
        <v>36983164</v>
      </c>
      <c r="I30" s="9">
        <v>2867887</v>
      </c>
      <c r="J30" s="4">
        <f t="shared" si="0"/>
        <v>7.7545744869205888E-2</v>
      </c>
      <c r="K30" s="2">
        <f t="shared" si="1"/>
        <v>7.000340922391253E-2</v>
      </c>
      <c r="L30" s="2">
        <f t="shared" si="2"/>
        <v>5.1955649062367941</v>
      </c>
      <c r="M30" s="2">
        <f t="shared" si="3"/>
        <v>-3.1955649062367941</v>
      </c>
      <c r="N30" s="1"/>
      <c r="O30" s="1"/>
    </row>
    <row r="31" spans="2:15" x14ac:dyDescent="0.2">
      <c r="B31" s="4" t="s">
        <v>28</v>
      </c>
      <c r="C31" s="4" t="s">
        <v>6</v>
      </c>
      <c r="D31" s="2">
        <v>3370</v>
      </c>
      <c r="E31" s="2">
        <v>10</v>
      </c>
      <c r="F31" s="2">
        <v>86</v>
      </c>
      <c r="G31" s="6">
        <v>2</v>
      </c>
      <c r="H31" s="5">
        <v>36983164</v>
      </c>
      <c r="I31" s="9">
        <v>2867887</v>
      </c>
      <c r="J31" s="4">
        <f t="shared" si="0"/>
        <v>7.7545744869205888E-2</v>
      </c>
      <c r="K31" s="2">
        <f t="shared" si="1"/>
        <v>2.4967195494806121E-2</v>
      </c>
      <c r="L31" s="2">
        <f t="shared" si="2"/>
        <v>6.6689340587517068</v>
      </c>
      <c r="M31" s="2">
        <f t="shared" si="3"/>
        <v>-4.6689340587517068</v>
      </c>
      <c r="N31" s="1"/>
      <c r="O31" s="1"/>
    </row>
    <row r="32" spans="2:15" x14ac:dyDescent="0.2">
      <c r="B32" s="4" t="s">
        <v>29</v>
      </c>
      <c r="C32" s="4" t="s">
        <v>19</v>
      </c>
      <c r="D32" s="2">
        <v>4003</v>
      </c>
      <c r="E32" s="2">
        <v>13</v>
      </c>
      <c r="F32" s="2">
        <v>320</v>
      </c>
      <c r="G32" s="6">
        <v>2</v>
      </c>
      <c r="H32" s="5">
        <v>36983164</v>
      </c>
      <c r="I32" s="9">
        <v>2867887</v>
      </c>
      <c r="J32" s="4">
        <f t="shared" si="0"/>
        <v>7.7545744869205888E-2</v>
      </c>
      <c r="K32" s="2">
        <f t="shared" si="1"/>
        <v>2.1851701660747198E-9</v>
      </c>
      <c r="L32" s="2">
        <f t="shared" si="2"/>
        <v>24.814638358145885</v>
      </c>
      <c r="M32" s="2">
        <f t="shared" si="3"/>
        <v>-22.814638358145885</v>
      </c>
      <c r="N32" s="1"/>
      <c r="O32" s="1"/>
    </row>
    <row r="33" spans="2:15" x14ac:dyDescent="0.2">
      <c r="B33" s="4" t="s">
        <v>28</v>
      </c>
      <c r="C33" s="4" t="s">
        <v>6</v>
      </c>
      <c r="D33" s="2">
        <v>3901</v>
      </c>
      <c r="E33" s="2">
        <v>12</v>
      </c>
      <c r="F33" s="2">
        <v>406</v>
      </c>
      <c r="G33" s="6">
        <v>2</v>
      </c>
      <c r="H33" s="5">
        <v>36983164</v>
      </c>
      <c r="I33" s="9">
        <v>2867887</v>
      </c>
      <c r="J33" s="4">
        <f t="shared" si="0"/>
        <v>7.7545744869205888E-2</v>
      </c>
      <c r="K33" s="2">
        <f t="shared" si="1"/>
        <v>3.4023718112583878E-12</v>
      </c>
      <c r="L33" s="2">
        <f t="shared" si="2"/>
        <v>31.483572416897591</v>
      </c>
      <c r="M33" s="2">
        <f t="shared" si="3"/>
        <v>-29.483572416897591</v>
      </c>
      <c r="N33" s="1"/>
      <c r="O33" s="1"/>
    </row>
    <row r="34" spans="2:15" x14ac:dyDescent="0.2">
      <c r="B34" s="4" t="s">
        <v>28</v>
      </c>
      <c r="C34" s="4" t="s">
        <v>6</v>
      </c>
      <c r="D34" s="2">
        <v>4426</v>
      </c>
      <c r="E34" s="2">
        <v>17</v>
      </c>
      <c r="F34" s="2">
        <v>429</v>
      </c>
      <c r="G34" s="6">
        <v>2</v>
      </c>
      <c r="H34" s="5">
        <v>36983164</v>
      </c>
      <c r="I34" s="9">
        <v>2867887</v>
      </c>
      <c r="J34" s="4">
        <f t="shared" ref="J34:J65" si="4">I34/H34</f>
        <v>7.7545744869205888E-2</v>
      </c>
      <c r="K34" s="2">
        <f t="shared" ref="K34:K65" si="5">_xlfn.BINOM.DIST(G34,F34,J34,FALSE)</f>
        <v>5.9351686239596758E-13</v>
      </c>
      <c r="L34" s="2">
        <f t="shared" ref="L34:L65" si="6">F34*J34</f>
        <v>33.267124548889328</v>
      </c>
      <c r="M34" s="2">
        <f t="shared" ref="M34:M65" si="7">G34-L34</f>
        <v>-31.267124548889328</v>
      </c>
      <c r="N34" s="1"/>
      <c r="O34" s="1"/>
    </row>
    <row r="35" spans="2:15" x14ac:dyDescent="0.2">
      <c r="B35" s="4" t="s">
        <v>28</v>
      </c>
      <c r="C35" s="4" t="s">
        <v>14</v>
      </c>
      <c r="D35" s="2">
        <v>3409</v>
      </c>
      <c r="E35" s="2">
        <v>11</v>
      </c>
      <c r="F35" s="2">
        <v>504</v>
      </c>
      <c r="G35" s="6">
        <v>2</v>
      </c>
      <c r="H35" s="5">
        <v>36983164</v>
      </c>
      <c r="I35" s="9">
        <v>2867887</v>
      </c>
      <c r="J35" s="4">
        <f t="shared" si="4"/>
        <v>7.7545744869205888E-2</v>
      </c>
      <c r="K35" s="2">
        <f t="shared" si="5"/>
        <v>1.9248345803552652E-15</v>
      </c>
      <c r="L35" s="2">
        <f t="shared" si="6"/>
        <v>39.083055414079766</v>
      </c>
      <c r="M35" s="2">
        <f t="shared" si="7"/>
        <v>-37.083055414079766</v>
      </c>
      <c r="N35" s="1"/>
      <c r="O35" s="1"/>
    </row>
    <row r="36" spans="2:15" x14ac:dyDescent="0.2">
      <c r="B36" s="4" t="s">
        <v>28</v>
      </c>
      <c r="C36" s="4" t="s">
        <v>34</v>
      </c>
      <c r="D36" s="2">
        <v>2382</v>
      </c>
      <c r="E36" s="2">
        <v>6</v>
      </c>
      <c r="F36" s="2">
        <v>91</v>
      </c>
      <c r="G36" s="6">
        <v>3</v>
      </c>
      <c r="H36" s="5">
        <v>36983164</v>
      </c>
      <c r="I36" s="9">
        <v>2867887</v>
      </c>
      <c r="J36" s="4">
        <f t="shared" si="4"/>
        <v>7.7545744869205888E-2</v>
      </c>
      <c r="K36" s="2">
        <f t="shared" si="5"/>
        <v>4.659532708056463E-2</v>
      </c>
      <c r="L36" s="2">
        <f t="shared" si="6"/>
        <v>7.0566627830977362</v>
      </c>
      <c r="M36" s="2">
        <f t="shared" si="7"/>
        <v>-4.0566627830977362</v>
      </c>
      <c r="N36" s="1"/>
      <c r="O36" s="1"/>
    </row>
    <row r="37" spans="2:15" x14ac:dyDescent="0.2">
      <c r="B37" s="4" t="s">
        <v>28</v>
      </c>
      <c r="C37" s="4" t="s">
        <v>16</v>
      </c>
      <c r="D37" s="2">
        <v>1168</v>
      </c>
      <c r="E37" s="2">
        <v>3</v>
      </c>
      <c r="F37" s="2">
        <v>145</v>
      </c>
      <c r="G37" s="6">
        <v>3</v>
      </c>
      <c r="H37" s="5">
        <v>36983164</v>
      </c>
      <c r="I37" s="9">
        <v>2867887</v>
      </c>
      <c r="J37" s="4">
        <f t="shared" si="4"/>
        <v>7.7545744869205888E-2</v>
      </c>
      <c r="K37" s="2">
        <f t="shared" si="5"/>
        <v>2.4420596548155827E-3</v>
      </c>
      <c r="L37" s="2">
        <f t="shared" si="6"/>
        <v>11.244133006034854</v>
      </c>
      <c r="M37" s="2">
        <f t="shared" si="7"/>
        <v>-8.2441330060348541</v>
      </c>
      <c r="N37" s="1"/>
      <c r="O37" s="1"/>
    </row>
    <row r="38" spans="2:15" x14ac:dyDescent="0.2">
      <c r="B38" s="4" t="s">
        <v>28</v>
      </c>
      <c r="C38" s="4" t="s">
        <v>13</v>
      </c>
      <c r="D38" s="2">
        <v>4490</v>
      </c>
      <c r="E38" s="2">
        <v>17</v>
      </c>
      <c r="F38" s="2">
        <v>324</v>
      </c>
      <c r="G38" s="6">
        <v>3</v>
      </c>
      <c r="H38" s="5">
        <v>36983164</v>
      </c>
      <c r="I38" s="9">
        <v>2867887</v>
      </c>
      <c r="J38" s="4">
        <f t="shared" si="4"/>
        <v>7.7545744869205888E-2</v>
      </c>
      <c r="K38" s="2">
        <f t="shared" si="5"/>
        <v>1.4635893418244168E-8</v>
      </c>
      <c r="L38" s="2">
        <f t="shared" si="6"/>
        <v>25.124821337622709</v>
      </c>
      <c r="M38" s="2">
        <f t="shared" si="7"/>
        <v>-22.124821337622709</v>
      </c>
      <c r="N38" s="1"/>
      <c r="O38" s="1"/>
    </row>
    <row r="39" spans="2:15" x14ac:dyDescent="0.2">
      <c r="B39" s="4" t="s">
        <v>28</v>
      </c>
      <c r="C39" s="4" t="s">
        <v>11</v>
      </c>
      <c r="D39" s="2">
        <v>4665</v>
      </c>
      <c r="E39" s="2">
        <v>19</v>
      </c>
      <c r="F39" s="2">
        <v>34</v>
      </c>
      <c r="G39" s="6">
        <v>4</v>
      </c>
      <c r="H39" s="5">
        <v>36983164</v>
      </c>
      <c r="I39" s="9">
        <v>2867887</v>
      </c>
      <c r="J39" s="4">
        <f t="shared" si="4"/>
        <v>7.7545744869205888E-2</v>
      </c>
      <c r="K39" s="2">
        <f t="shared" si="5"/>
        <v>0.14889164603076979</v>
      </c>
      <c r="L39" s="2">
        <f t="shared" si="6"/>
        <v>2.6365553255530001</v>
      </c>
      <c r="M39" s="2">
        <f t="shared" si="7"/>
        <v>1.3634446744469999</v>
      </c>
      <c r="N39" s="1"/>
      <c r="O39" s="1"/>
    </row>
    <row r="40" spans="2:15" x14ac:dyDescent="0.2">
      <c r="B40" s="4" t="s">
        <v>28</v>
      </c>
      <c r="C40" s="4" t="s">
        <v>22</v>
      </c>
      <c r="D40" s="2">
        <v>3927</v>
      </c>
      <c r="E40" s="2">
        <v>13</v>
      </c>
      <c r="F40" s="2">
        <v>213</v>
      </c>
      <c r="G40" s="6">
        <v>4</v>
      </c>
      <c r="H40" s="5">
        <v>36983164</v>
      </c>
      <c r="I40" s="9">
        <v>2867887</v>
      </c>
      <c r="J40" s="4">
        <f t="shared" si="4"/>
        <v>7.7545744869205888E-2</v>
      </c>
      <c r="K40" s="2">
        <f t="shared" si="5"/>
        <v>1.4213764433084272E-4</v>
      </c>
      <c r="L40" s="2">
        <f t="shared" si="6"/>
        <v>16.517243657140853</v>
      </c>
      <c r="M40" s="2">
        <f t="shared" si="7"/>
        <v>-12.517243657140853</v>
      </c>
      <c r="N40" s="1"/>
      <c r="O40" s="1"/>
    </row>
    <row r="41" spans="2:15" x14ac:dyDescent="0.2">
      <c r="B41" s="4" t="s">
        <v>28</v>
      </c>
      <c r="C41" s="4" t="s">
        <v>21</v>
      </c>
      <c r="D41" s="2">
        <v>6245</v>
      </c>
      <c r="E41" s="2">
        <v>1</v>
      </c>
      <c r="F41" s="2">
        <v>238</v>
      </c>
      <c r="G41" s="6">
        <v>4</v>
      </c>
      <c r="H41" s="5">
        <v>36983164</v>
      </c>
      <c r="I41" s="9">
        <v>2867887</v>
      </c>
      <c r="J41" s="4">
        <f t="shared" si="4"/>
        <v>7.7545744869205888E-2</v>
      </c>
      <c r="K41" s="2">
        <f t="shared" si="5"/>
        <v>2.95405128455186E-5</v>
      </c>
      <c r="L41" s="2">
        <f t="shared" si="6"/>
        <v>18.455887278871</v>
      </c>
      <c r="M41" s="2">
        <f t="shared" si="7"/>
        <v>-14.455887278871</v>
      </c>
      <c r="N41" s="1"/>
      <c r="O41" s="1"/>
    </row>
    <row r="42" spans="2:15" x14ac:dyDescent="0.2">
      <c r="B42" s="4" t="s">
        <v>28</v>
      </c>
      <c r="C42" s="4" t="s">
        <v>6</v>
      </c>
      <c r="D42" s="2">
        <v>1520</v>
      </c>
      <c r="E42" s="2">
        <v>4</v>
      </c>
      <c r="F42" s="2">
        <v>98</v>
      </c>
      <c r="G42" s="6">
        <v>5</v>
      </c>
      <c r="H42" s="5">
        <v>36983164</v>
      </c>
      <c r="I42" s="9">
        <v>2867887</v>
      </c>
      <c r="J42" s="4">
        <f t="shared" si="4"/>
        <v>7.7545744869205888E-2</v>
      </c>
      <c r="K42" s="2">
        <f t="shared" si="5"/>
        <v>0.10461623807745329</v>
      </c>
      <c r="L42" s="2">
        <f t="shared" si="6"/>
        <v>7.5994829971821769</v>
      </c>
      <c r="M42" s="2">
        <f t="shared" si="7"/>
        <v>-2.5994829971821769</v>
      </c>
      <c r="N42" s="1"/>
      <c r="O42" s="1"/>
    </row>
    <row r="43" spans="2:15" x14ac:dyDescent="0.2">
      <c r="B43" s="4" t="s">
        <v>28</v>
      </c>
      <c r="C43" s="4" t="s">
        <v>6</v>
      </c>
      <c r="D43" s="2">
        <v>6283</v>
      </c>
      <c r="E43" s="2">
        <v>22</v>
      </c>
      <c r="F43" s="2">
        <v>192</v>
      </c>
      <c r="G43" s="6">
        <v>5</v>
      </c>
      <c r="H43" s="5">
        <v>36983164</v>
      </c>
      <c r="I43" s="9">
        <v>2867887</v>
      </c>
      <c r="J43" s="4">
        <f t="shared" si="4"/>
        <v>7.7545744869205888E-2</v>
      </c>
      <c r="K43" s="2">
        <f t="shared" si="5"/>
        <v>1.6106503430538177E-3</v>
      </c>
      <c r="L43" s="2">
        <f t="shared" si="6"/>
        <v>14.88878301488753</v>
      </c>
      <c r="M43" s="2">
        <f t="shared" si="7"/>
        <v>-9.8887830148875295</v>
      </c>
      <c r="N43" s="1"/>
      <c r="O43" s="1"/>
    </row>
    <row r="44" spans="2:15" x14ac:dyDescent="0.2">
      <c r="B44" s="4" t="s">
        <v>28</v>
      </c>
      <c r="C44" s="4" t="s">
        <v>6</v>
      </c>
      <c r="D44" s="2">
        <v>2946</v>
      </c>
      <c r="E44" s="2">
        <v>8</v>
      </c>
      <c r="F44" s="2">
        <v>244</v>
      </c>
      <c r="G44" s="6">
        <v>5</v>
      </c>
      <c r="H44" s="5">
        <v>36983164</v>
      </c>
      <c r="I44" s="9">
        <v>2867887</v>
      </c>
      <c r="J44" s="4">
        <f t="shared" si="4"/>
        <v>7.7545744869205888E-2</v>
      </c>
      <c r="K44" s="2">
        <f t="shared" si="5"/>
        <v>8.1182939603239421E-5</v>
      </c>
      <c r="L44" s="2">
        <f t="shared" si="6"/>
        <v>18.921161748086238</v>
      </c>
      <c r="M44" s="2">
        <f t="shared" si="7"/>
        <v>-13.921161748086238</v>
      </c>
      <c r="N44" s="1"/>
      <c r="O44" s="1"/>
    </row>
    <row r="45" spans="2:15" x14ac:dyDescent="0.2">
      <c r="B45" s="4" t="s">
        <v>28</v>
      </c>
      <c r="C45" s="4" t="s">
        <v>18</v>
      </c>
      <c r="D45" s="2">
        <v>3170</v>
      </c>
      <c r="E45" s="2">
        <v>9</v>
      </c>
      <c r="F45" s="2">
        <v>354</v>
      </c>
      <c r="G45" s="6">
        <v>5</v>
      </c>
      <c r="H45" s="5">
        <v>36983164</v>
      </c>
      <c r="I45" s="9">
        <v>2867887</v>
      </c>
      <c r="J45" s="4">
        <f t="shared" si="4"/>
        <v>7.7545744869205888E-2</v>
      </c>
      <c r="K45" s="2">
        <f t="shared" si="5"/>
        <v>7.3629703703097882E-8</v>
      </c>
      <c r="L45" s="2">
        <f t="shared" si="6"/>
        <v>27.451193683698886</v>
      </c>
      <c r="M45" s="2">
        <f t="shared" si="7"/>
        <v>-22.451193683698886</v>
      </c>
      <c r="N45" s="1"/>
      <c r="O45" s="1"/>
    </row>
    <row r="46" spans="2:15" x14ac:dyDescent="0.2">
      <c r="B46" s="4" t="s">
        <v>28</v>
      </c>
      <c r="C46" s="4" t="s">
        <v>24</v>
      </c>
      <c r="D46" s="2">
        <v>5833</v>
      </c>
      <c r="E46" s="2">
        <v>1</v>
      </c>
      <c r="F46" s="2">
        <v>159</v>
      </c>
      <c r="G46" s="6">
        <v>6</v>
      </c>
      <c r="H46" s="5">
        <v>36983164</v>
      </c>
      <c r="I46" s="9">
        <v>2867887</v>
      </c>
      <c r="J46" s="4">
        <f t="shared" si="4"/>
        <v>7.7545744869205888E-2</v>
      </c>
      <c r="K46" s="2">
        <f t="shared" si="5"/>
        <v>1.9209077629835182E-2</v>
      </c>
      <c r="L46" s="2">
        <f t="shared" si="6"/>
        <v>12.329773434203736</v>
      </c>
      <c r="M46" s="2">
        <f t="shared" si="7"/>
        <v>-6.3297734342037355</v>
      </c>
      <c r="N46" s="1"/>
      <c r="O46" s="1"/>
    </row>
    <row r="47" spans="2:15" x14ac:dyDescent="0.2">
      <c r="B47" s="4" t="s">
        <v>28</v>
      </c>
      <c r="C47" s="4" t="s">
        <v>13</v>
      </c>
      <c r="D47" s="2">
        <v>6062</v>
      </c>
      <c r="E47" s="2">
        <v>1</v>
      </c>
      <c r="F47" s="2">
        <v>420</v>
      </c>
      <c r="G47" s="6">
        <v>6</v>
      </c>
      <c r="H47" s="5">
        <v>36983164</v>
      </c>
      <c r="I47" s="9">
        <v>2867887</v>
      </c>
      <c r="J47" s="4">
        <f t="shared" si="4"/>
        <v>7.7545744869205888E-2</v>
      </c>
      <c r="K47" s="2">
        <f t="shared" si="5"/>
        <v>4.9101591023245414E-9</v>
      </c>
      <c r="L47" s="2">
        <f t="shared" si="6"/>
        <v>32.569212845066474</v>
      </c>
      <c r="M47" s="2">
        <f t="shared" si="7"/>
        <v>-26.569212845066474</v>
      </c>
      <c r="N47" s="1"/>
      <c r="O47" s="1"/>
    </row>
    <row r="48" spans="2:15" x14ac:dyDescent="0.2">
      <c r="B48" s="4" t="s">
        <v>28</v>
      </c>
      <c r="C48" s="4" t="s">
        <v>22</v>
      </c>
      <c r="D48" s="2">
        <v>5892</v>
      </c>
      <c r="E48" s="2">
        <v>1</v>
      </c>
      <c r="F48" s="2">
        <v>136</v>
      </c>
      <c r="G48" s="6">
        <v>7</v>
      </c>
      <c r="H48" s="5">
        <v>36983164</v>
      </c>
      <c r="I48" s="9">
        <v>2867887</v>
      </c>
      <c r="J48" s="4">
        <f t="shared" si="4"/>
        <v>7.7545744869205888E-2</v>
      </c>
      <c r="K48" s="2">
        <f t="shared" si="5"/>
        <v>7.3956633382514028E-2</v>
      </c>
      <c r="L48" s="2">
        <f t="shared" si="6"/>
        <v>10.546221302212</v>
      </c>
      <c r="M48" s="2">
        <f t="shared" si="7"/>
        <v>-3.5462213022120004</v>
      </c>
      <c r="N48" s="1"/>
      <c r="O48" s="1"/>
    </row>
    <row r="49" spans="2:15" x14ac:dyDescent="0.2">
      <c r="B49" s="4" t="s">
        <v>28</v>
      </c>
      <c r="C49" s="4" t="s">
        <v>5</v>
      </c>
      <c r="D49" s="2">
        <v>2030</v>
      </c>
      <c r="E49" s="2">
        <v>5</v>
      </c>
      <c r="F49" s="2">
        <v>1752</v>
      </c>
      <c r="G49" s="6">
        <v>7</v>
      </c>
      <c r="H49" s="5">
        <v>36983164</v>
      </c>
      <c r="I49" s="9">
        <v>2867887</v>
      </c>
      <c r="J49" s="4">
        <f t="shared" si="4"/>
        <v>7.7545744869205888E-2</v>
      </c>
      <c r="K49" s="2">
        <f t="shared" si="5"/>
        <v>1.1291332141186789E-50</v>
      </c>
      <c r="L49" s="2">
        <f t="shared" si="6"/>
        <v>135.86014501084873</v>
      </c>
      <c r="M49" s="2">
        <f t="shared" si="7"/>
        <v>-128.86014501084873</v>
      </c>
      <c r="N49" s="1"/>
      <c r="O49" s="1"/>
    </row>
    <row r="50" spans="2:15" x14ac:dyDescent="0.2">
      <c r="B50" s="4" t="s">
        <v>28</v>
      </c>
      <c r="C50" s="4" t="s">
        <v>14</v>
      </c>
      <c r="D50" s="2">
        <v>3648</v>
      </c>
      <c r="E50" s="2">
        <v>11</v>
      </c>
      <c r="F50" s="2">
        <v>96</v>
      </c>
      <c r="G50" s="6">
        <v>8</v>
      </c>
      <c r="H50" s="5">
        <v>36983164</v>
      </c>
      <c r="I50" s="9">
        <v>2867887</v>
      </c>
      <c r="J50" s="4">
        <f t="shared" si="4"/>
        <v>7.7545744869205888E-2</v>
      </c>
      <c r="K50" s="2">
        <f t="shared" si="5"/>
        <v>0.14261211452885686</v>
      </c>
      <c r="L50" s="2">
        <f t="shared" si="6"/>
        <v>7.4443915074437648</v>
      </c>
      <c r="M50" s="2">
        <f t="shared" si="7"/>
        <v>0.55560849255623523</v>
      </c>
      <c r="N50" s="1"/>
      <c r="O50" s="1"/>
    </row>
    <row r="51" spans="2:15" x14ac:dyDescent="0.2">
      <c r="B51" s="4" t="s">
        <v>28</v>
      </c>
      <c r="C51" s="4" t="s">
        <v>6</v>
      </c>
      <c r="D51" s="2">
        <v>3698</v>
      </c>
      <c r="E51" s="2">
        <v>12</v>
      </c>
      <c r="F51" s="2">
        <v>150</v>
      </c>
      <c r="G51" s="6">
        <v>8</v>
      </c>
      <c r="H51" s="5">
        <v>36983164</v>
      </c>
      <c r="I51" s="9">
        <v>2867887</v>
      </c>
      <c r="J51" s="4">
        <f t="shared" si="4"/>
        <v>7.7545744869205888E-2</v>
      </c>
      <c r="K51" s="2">
        <f t="shared" si="5"/>
        <v>7.234129666412692E-2</v>
      </c>
      <c r="L51" s="2">
        <f t="shared" si="6"/>
        <v>11.631861730380884</v>
      </c>
      <c r="M51" s="2">
        <f t="shared" si="7"/>
        <v>-3.6318617303808836</v>
      </c>
      <c r="N51" s="1"/>
      <c r="O51" s="1"/>
    </row>
    <row r="52" spans="2:15" x14ac:dyDescent="0.2">
      <c r="B52" s="4" t="s">
        <v>28</v>
      </c>
      <c r="C52" s="4" t="s">
        <v>23</v>
      </c>
      <c r="D52" s="2">
        <v>934</v>
      </c>
      <c r="E52" s="2">
        <v>3</v>
      </c>
      <c r="F52" s="2">
        <v>217</v>
      </c>
      <c r="G52" s="6">
        <v>8</v>
      </c>
      <c r="H52" s="5">
        <v>36983164</v>
      </c>
      <c r="I52" s="9">
        <v>2867887</v>
      </c>
      <c r="J52" s="4">
        <f t="shared" si="4"/>
        <v>7.7545744869205888E-2</v>
      </c>
      <c r="K52" s="2">
        <f t="shared" si="5"/>
        <v>6.597774042524227E-3</v>
      </c>
      <c r="L52" s="2">
        <f t="shared" si="6"/>
        <v>16.827426636617677</v>
      </c>
      <c r="M52" s="2">
        <f t="shared" si="7"/>
        <v>-8.8274266366176768</v>
      </c>
      <c r="N52" s="1"/>
      <c r="O52" s="1"/>
    </row>
    <row r="53" spans="2:15" x14ac:dyDescent="0.2">
      <c r="B53" s="4" t="s">
        <v>28</v>
      </c>
      <c r="C53" s="4" t="s">
        <v>16</v>
      </c>
      <c r="D53" s="2">
        <v>2748</v>
      </c>
      <c r="E53" s="2">
        <v>8</v>
      </c>
      <c r="F53" s="2">
        <v>532</v>
      </c>
      <c r="G53" s="6">
        <v>8</v>
      </c>
      <c r="H53" s="5">
        <v>36983164</v>
      </c>
      <c r="I53" s="9">
        <v>2867887</v>
      </c>
      <c r="J53" s="4">
        <f t="shared" si="4"/>
        <v>7.7545744869205888E-2</v>
      </c>
      <c r="K53" s="2">
        <f t="shared" si="5"/>
        <v>8.4404562452472329E-11</v>
      </c>
      <c r="L53" s="2">
        <f t="shared" si="6"/>
        <v>41.254336270417532</v>
      </c>
      <c r="M53" s="2">
        <f t="shared" si="7"/>
        <v>-33.254336270417532</v>
      </c>
      <c r="N53" s="1"/>
      <c r="O53" s="1"/>
    </row>
    <row r="54" spans="2:15" x14ac:dyDescent="0.2">
      <c r="B54" s="4" t="s">
        <v>28</v>
      </c>
      <c r="C54" s="4" t="s">
        <v>6</v>
      </c>
      <c r="D54" s="2">
        <v>4713</v>
      </c>
      <c r="E54" s="2">
        <v>19</v>
      </c>
      <c r="F54" s="2">
        <v>333</v>
      </c>
      <c r="G54" s="6">
        <v>10</v>
      </c>
      <c r="H54" s="5">
        <v>36983164</v>
      </c>
      <c r="I54" s="9">
        <v>2867887</v>
      </c>
      <c r="J54" s="4">
        <f t="shared" si="4"/>
        <v>7.7545744869205888E-2</v>
      </c>
      <c r="K54" s="2">
        <f t="shared" si="5"/>
        <v>1.5072567892093793E-4</v>
      </c>
      <c r="L54" s="2">
        <f t="shared" si="6"/>
        <v>25.822733041445559</v>
      </c>
      <c r="M54" s="2">
        <f t="shared" si="7"/>
        <v>-15.822733041445559</v>
      </c>
      <c r="N54" s="1"/>
      <c r="O54" s="1"/>
    </row>
    <row r="55" spans="2:15" x14ac:dyDescent="0.2">
      <c r="B55" s="4" t="s">
        <v>28</v>
      </c>
      <c r="C55" s="4" t="s">
        <v>15</v>
      </c>
      <c r="D55" s="2">
        <v>510</v>
      </c>
      <c r="E55" s="2">
        <v>2</v>
      </c>
      <c r="F55" s="2">
        <v>540</v>
      </c>
      <c r="G55" s="6">
        <v>10</v>
      </c>
      <c r="H55" s="5">
        <v>36983164</v>
      </c>
      <c r="I55" s="9">
        <v>2867887</v>
      </c>
      <c r="J55" s="4">
        <f t="shared" si="4"/>
        <v>7.7545744869205888E-2</v>
      </c>
      <c r="K55" s="2">
        <f t="shared" si="5"/>
        <v>1.1069127394055349E-9</v>
      </c>
      <c r="L55" s="2">
        <f t="shared" si="6"/>
        <v>41.874702229371181</v>
      </c>
      <c r="M55" s="2">
        <f t="shared" si="7"/>
        <v>-31.874702229371181</v>
      </c>
      <c r="N55" s="1"/>
      <c r="O55" s="1"/>
    </row>
    <row r="56" spans="2:15" x14ac:dyDescent="0.2">
      <c r="B56" s="4" t="s">
        <v>28</v>
      </c>
      <c r="C56" s="4" t="s">
        <v>13</v>
      </c>
      <c r="D56" s="2">
        <v>864</v>
      </c>
      <c r="E56" s="2">
        <v>3</v>
      </c>
      <c r="F56" s="2">
        <v>769</v>
      </c>
      <c r="G56" s="6">
        <v>10</v>
      </c>
      <c r="H56" s="5">
        <v>36983164</v>
      </c>
      <c r="I56" s="9">
        <v>2867887</v>
      </c>
      <c r="J56" s="4">
        <f t="shared" si="4"/>
        <v>7.7545744869205888E-2</v>
      </c>
      <c r="K56" s="2">
        <f t="shared" si="5"/>
        <v>3.6533676370919457E-16</v>
      </c>
      <c r="L56" s="2">
        <f t="shared" si="6"/>
        <v>59.63267780441933</v>
      </c>
      <c r="M56" s="2">
        <f t="shared" si="7"/>
        <v>-49.63267780441933</v>
      </c>
      <c r="N56" s="1"/>
      <c r="O56" s="1"/>
    </row>
    <row r="57" spans="2:15" x14ac:dyDescent="0.2">
      <c r="B57" s="4" t="s">
        <v>28</v>
      </c>
      <c r="C57" s="4" t="s">
        <v>8</v>
      </c>
      <c r="D57" s="2">
        <v>3866</v>
      </c>
      <c r="E57" s="2">
        <v>12</v>
      </c>
      <c r="F57" s="2">
        <v>233</v>
      </c>
      <c r="G57" s="6">
        <v>11</v>
      </c>
      <c r="H57" s="5">
        <v>36983164</v>
      </c>
      <c r="I57" s="9">
        <v>2867887</v>
      </c>
      <c r="J57" s="4">
        <f t="shared" si="4"/>
        <v>7.7545744869205888E-2</v>
      </c>
      <c r="K57" s="2">
        <f t="shared" si="5"/>
        <v>2.1805189961785813E-2</v>
      </c>
      <c r="L57" s="2">
        <f t="shared" si="6"/>
        <v>18.06815855452497</v>
      </c>
      <c r="M57" s="2">
        <f t="shared" si="7"/>
        <v>-7.0681585545249703</v>
      </c>
      <c r="N57" s="1"/>
      <c r="O57" s="1"/>
    </row>
    <row r="58" spans="2:15" x14ac:dyDescent="0.2">
      <c r="B58" s="4" t="s">
        <v>28</v>
      </c>
      <c r="C58" s="4" t="s">
        <v>20</v>
      </c>
      <c r="D58" s="2">
        <v>3317</v>
      </c>
      <c r="E58" s="2">
        <v>10</v>
      </c>
      <c r="F58" s="2">
        <v>272</v>
      </c>
      <c r="G58" s="6">
        <v>13</v>
      </c>
      <c r="H58" s="5">
        <v>36983164</v>
      </c>
      <c r="I58" s="9">
        <v>2867887</v>
      </c>
      <c r="J58" s="4">
        <f t="shared" si="4"/>
        <v>7.7545744869205888E-2</v>
      </c>
      <c r="K58" s="2">
        <f t="shared" si="5"/>
        <v>1.6352687059138105E-2</v>
      </c>
      <c r="L58" s="2">
        <f t="shared" si="6"/>
        <v>21.092442604424001</v>
      </c>
      <c r="M58" s="2">
        <f t="shared" si="7"/>
        <v>-8.0924426044240008</v>
      </c>
      <c r="N58" s="1"/>
      <c r="O58" s="1"/>
    </row>
    <row r="59" spans="2:15" x14ac:dyDescent="0.2">
      <c r="B59" s="4" t="s">
        <v>28</v>
      </c>
      <c r="C59" s="4" t="s">
        <v>6</v>
      </c>
      <c r="D59" s="2">
        <v>744</v>
      </c>
      <c r="E59" s="2">
        <v>2</v>
      </c>
      <c r="F59" s="2">
        <v>210</v>
      </c>
      <c r="G59" s="6">
        <v>14</v>
      </c>
      <c r="H59" s="5">
        <v>36983164</v>
      </c>
      <c r="I59" s="9">
        <v>2867887</v>
      </c>
      <c r="J59" s="4">
        <f t="shared" si="4"/>
        <v>7.7545744869205888E-2</v>
      </c>
      <c r="K59" s="2">
        <f t="shared" si="5"/>
        <v>9.1474505613080778E-2</v>
      </c>
      <c r="L59" s="2">
        <f t="shared" si="6"/>
        <v>16.284606422533237</v>
      </c>
      <c r="M59" s="2">
        <f t="shared" si="7"/>
        <v>-2.284606422533237</v>
      </c>
      <c r="N59" s="1"/>
      <c r="O59" s="1"/>
    </row>
    <row r="60" spans="2:15" x14ac:dyDescent="0.2">
      <c r="B60" s="4" t="s">
        <v>28</v>
      </c>
      <c r="C60" s="4" t="s">
        <v>36</v>
      </c>
      <c r="D60" s="2">
        <v>3344</v>
      </c>
      <c r="E60" s="2">
        <v>10</v>
      </c>
      <c r="F60" s="2">
        <v>297</v>
      </c>
      <c r="G60" s="6">
        <v>15</v>
      </c>
      <c r="H60" s="5">
        <v>36983164</v>
      </c>
      <c r="I60" s="9">
        <v>2867887</v>
      </c>
      <c r="J60" s="4">
        <f t="shared" si="4"/>
        <v>7.7545744869205888E-2</v>
      </c>
      <c r="K60" s="2">
        <f t="shared" si="5"/>
        <v>1.8904330247361108E-2</v>
      </c>
      <c r="L60" s="2">
        <f t="shared" si="6"/>
        <v>23.031086226154148</v>
      </c>
      <c r="M60" s="2">
        <f t="shared" si="7"/>
        <v>-8.031086226154148</v>
      </c>
      <c r="N60" s="1"/>
      <c r="O60" s="1"/>
    </row>
    <row r="61" spans="2:15" x14ac:dyDescent="0.2">
      <c r="B61" s="4" t="s">
        <v>28</v>
      </c>
      <c r="C61" s="4" t="s">
        <v>6</v>
      </c>
      <c r="D61" s="2">
        <v>1262</v>
      </c>
      <c r="E61" s="2">
        <v>3</v>
      </c>
      <c r="F61" s="2">
        <v>300</v>
      </c>
      <c r="G61" s="6">
        <v>18</v>
      </c>
      <c r="H61" s="5">
        <v>36983164</v>
      </c>
      <c r="I61" s="9">
        <v>2867887</v>
      </c>
      <c r="J61" s="4">
        <f t="shared" si="4"/>
        <v>7.7545744869205888E-2</v>
      </c>
      <c r="K61" s="2">
        <f t="shared" si="5"/>
        <v>4.8128520282689095E-2</v>
      </c>
      <c r="L61" s="2">
        <f t="shared" si="6"/>
        <v>23.263723460761767</v>
      </c>
      <c r="M61" s="2">
        <f t="shared" si="7"/>
        <v>-5.2637234607617671</v>
      </c>
      <c r="N61" s="1"/>
      <c r="O61" s="1"/>
    </row>
    <row r="62" spans="2:15" x14ac:dyDescent="0.2">
      <c r="B62" s="4" t="s">
        <v>28</v>
      </c>
      <c r="C62" s="4" t="s">
        <v>13</v>
      </c>
      <c r="D62" s="2">
        <v>3340</v>
      </c>
      <c r="E62" s="2">
        <v>10</v>
      </c>
      <c r="F62" s="2">
        <v>349</v>
      </c>
      <c r="G62" s="6">
        <v>19</v>
      </c>
      <c r="H62" s="5">
        <v>36983164</v>
      </c>
      <c r="I62" s="9">
        <v>2867887</v>
      </c>
      <c r="J62" s="4">
        <f t="shared" si="4"/>
        <v>7.7545744869205888E-2</v>
      </c>
      <c r="K62" s="2">
        <f t="shared" si="5"/>
        <v>2.2147873139582941E-2</v>
      </c>
      <c r="L62" s="2">
        <f t="shared" si="6"/>
        <v>27.063464959352856</v>
      </c>
      <c r="M62" s="2">
        <f t="shared" si="7"/>
        <v>-8.0634649593528565</v>
      </c>
      <c r="N62" s="1"/>
      <c r="O62" s="1"/>
    </row>
    <row r="63" spans="2:15" x14ac:dyDescent="0.2">
      <c r="B63" s="4" t="s">
        <v>28</v>
      </c>
      <c r="C63" s="4" t="s">
        <v>6</v>
      </c>
      <c r="D63" s="2">
        <v>5346</v>
      </c>
      <c r="E63" s="2" t="s">
        <v>7</v>
      </c>
      <c r="F63" s="2">
        <v>1932</v>
      </c>
      <c r="G63" s="6">
        <v>19</v>
      </c>
      <c r="H63" s="5">
        <v>36983164</v>
      </c>
      <c r="I63" s="9">
        <v>2867887</v>
      </c>
      <c r="J63" s="4">
        <f t="shared" si="4"/>
        <v>7.7545744869205888E-2</v>
      </c>
      <c r="K63" s="2">
        <f t="shared" si="5"/>
        <v>1.4176071176350071E-43</v>
      </c>
      <c r="L63" s="2">
        <f t="shared" si="6"/>
        <v>149.81837908730577</v>
      </c>
      <c r="M63" s="2">
        <f t="shared" si="7"/>
        <v>-130.81837908730577</v>
      </c>
      <c r="N63" s="1"/>
      <c r="O63" s="1"/>
    </row>
    <row r="64" spans="2:15" x14ac:dyDescent="0.2">
      <c r="B64" s="4" t="s">
        <v>28</v>
      </c>
      <c r="C64" s="4" t="s">
        <v>6</v>
      </c>
      <c r="D64" s="2">
        <v>2965</v>
      </c>
      <c r="E64" s="2">
        <v>8</v>
      </c>
      <c r="F64" s="2">
        <v>639</v>
      </c>
      <c r="G64" s="6">
        <v>20</v>
      </c>
      <c r="H64" s="5">
        <v>36983164</v>
      </c>
      <c r="I64" s="9">
        <v>2867887</v>
      </c>
      <c r="J64" s="4">
        <f t="shared" si="4"/>
        <v>7.7545744869205888E-2</v>
      </c>
      <c r="K64" s="2">
        <f t="shared" si="5"/>
        <v>4.8466329380825264E-7</v>
      </c>
      <c r="L64" s="2">
        <f t="shared" si="6"/>
        <v>49.551730971422565</v>
      </c>
      <c r="M64" s="2">
        <f t="shared" si="7"/>
        <v>-29.551730971422565</v>
      </c>
      <c r="N64" s="1"/>
      <c r="O64" s="1"/>
    </row>
    <row r="65" spans="2:15" x14ac:dyDescent="0.2">
      <c r="B65" s="4" t="s">
        <v>28</v>
      </c>
      <c r="C65" s="4" t="s">
        <v>6</v>
      </c>
      <c r="D65" s="2">
        <v>4185</v>
      </c>
      <c r="E65" s="2">
        <v>14</v>
      </c>
      <c r="F65" s="2">
        <v>669</v>
      </c>
      <c r="G65" s="6">
        <v>23</v>
      </c>
      <c r="H65" s="5">
        <v>36983164</v>
      </c>
      <c r="I65" s="9">
        <v>2867887</v>
      </c>
      <c r="J65" s="4">
        <f t="shared" si="4"/>
        <v>7.7545744869205888E-2</v>
      </c>
      <c r="K65" s="2">
        <f t="shared" si="5"/>
        <v>1.661087728095067E-6</v>
      </c>
      <c r="L65" s="2">
        <f t="shared" si="6"/>
        <v>51.878103317498741</v>
      </c>
      <c r="M65" s="2">
        <f t="shared" si="7"/>
        <v>-28.878103317498741</v>
      </c>
      <c r="N65" s="1"/>
      <c r="O65" s="1"/>
    </row>
    <row r="66" spans="2:15" x14ac:dyDescent="0.2">
      <c r="B66" s="4" t="s">
        <v>28</v>
      </c>
      <c r="C66" s="4" t="s">
        <v>5</v>
      </c>
      <c r="D66" s="2">
        <v>2692</v>
      </c>
      <c r="E66" s="2">
        <v>8</v>
      </c>
      <c r="F66" s="2">
        <v>359</v>
      </c>
      <c r="G66" s="6">
        <v>26</v>
      </c>
      <c r="H66" s="5">
        <v>36983164</v>
      </c>
      <c r="I66" s="9">
        <v>2867887</v>
      </c>
      <c r="J66" s="4">
        <f t="shared" ref="J66:J97" si="8">I66/H66</f>
        <v>7.7545744869205888E-2</v>
      </c>
      <c r="K66" s="2">
        <f t="shared" ref="K66:K97" si="9">_xlfn.BINOM.DIST(G66,F66,J66,FALSE)</f>
        <v>7.5710735311871238E-2</v>
      </c>
      <c r="L66" s="2">
        <f t="shared" ref="L66:L84" si="10">F66*J66</f>
        <v>27.838922408044915</v>
      </c>
      <c r="M66" s="2">
        <f t="shared" ref="M66:M97" si="11">G66-L66</f>
        <v>-1.8389224080449154</v>
      </c>
      <c r="N66" s="1"/>
      <c r="O66" s="1"/>
    </row>
    <row r="67" spans="2:15" x14ac:dyDescent="0.2">
      <c r="B67" s="4" t="s">
        <v>28</v>
      </c>
      <c r="C67" s="4" t="s">
        <v>6</v>
      </c>
      <c r="D67" s="2">
        <v>4547</v>
      </c>
      <c r="E67" s="2">
        <v>18</v>
      </c>
      <c r="F67" s="2">
        <v>225</v>
      </c>
      <c r="G67" s="6">
        <v>27</v>
      </c>
      <c r="H67" s="5">
        <v>36983164</v>
      </c>
      <c r="I67" s="9">
        <v>2867887</v>
      </c>
      <c r="J67" s="4">
        <f t="shared" si="8"/>
        <v>7.7545744869205888E-2</v>
      </c>
      <c r="K67" s="2">
        <f t="shared" si="9"/>
        <v>6.9711608422535548E-3</v>
      </c>
      <c r="L67" s="2">
        <f t="shared" si="10"/>
        <v>17.447792595571325</v>
      </c>
      <c r="M67" s="2">
        <f t="shared" si="11"/>
        <v>9.5522074044286747</v>
      </c>
      <c r="N67" s="1"/>
      <c r="O67" s="1"/>
    </row>
    <row r="68" spans="2:15" x14ac:dyDescent="0.2">
      <c r="B68" s="4" t="s">
        <v>28</v>
      </c>
      <c r="C68" s="4" t="s">
        <v>20</v>
      </c>
      <c r="D68" s="2">
        <v>4720</v>
      </c>
      <c r="E68" s="2">
        <v>19</v>
      </c>
      <c r="F68" s="2">
        <v>561</v>
      </c>
      <c r="G68" s="6">
        <v>27</v>
      </c>
      <c r="H68" s="5">
        <v>36983164</v>
      </c>
      <c r="I68" s="9">
        <v>2867887</v>
      </c>
      <c r="J68" s="4">
        <f t="shared" si="8"/>
        <v>7.7545744869205888E-2</v>
      </c>
      <c r="K68" s="2">
        <f t="shared" si="9"/>
        <v>1.6125629157759122E-3</v>
      </c>
      <c r="L68" s="2">
        <f t="shared" si="10"/>
        <v>43.503162871624504</v>
      </c>
      <c r="M68" s="2">
        <f t="shared" si="11"/>
        <v>-16.503162871624504</v>
      </c>
      <c r="N68" s="1"/>
      <c r="O68" s="1"/>
    </row>
    <row r="69" spans="2:15" x14ac:dyDescent="0.2">
      <c r="B69" s="4" t="s">
        <v>28</v>
      </c>
      <c r="C69" s="4" t="s">
        <v>35</v>
      </c>
      <c r="D69" s="2">
        <v>3314</v>
      </c>
      <c r="E69" s="2">
        <v>10</v>
      </c>
      <c r="F69" s="2">
        <v>426</v>
      </c>
      <c r="G69" s="6">
        <v>28</v>
      </c>
      <c r="H69" s="5">
        <v>36983164</v>
      </c>
      <c r="I69" s="9">
        <v>2867887</v>
      </c>
      <c r="J69" s="4">
        <f t="shared" si="8"/>
        <v>7.7545744869205888E-2</v>
      </c>
      <c r="K69" s="2">
        <f t="shared" si="9"/>
        <v>5.0241946186196734E-2</v>
      </c>
      <c r="L69" s="2">
        <f t="shared" si="10"/>
        <v>33.034487314281705</v>
      </c>
      <c r="M69" s="2">
        <f t="shared" si="11"/>
        <v>-5.034487314281705</v>
      </c>
      <c r="N69" s="1"/>
      <c r="O69" s="1"/>
    </row>
    <row r="70" spans="2:15" x14ac:dyDescent="0.2">
      <c r="B70" s="4" t="s">
        <v>28</v>
      </c>
      <c r="C70" s="4" t="s">
        <v>4</v>
      </c>
      <c r="D70" s="2">
        <v>5484</v>
      </c>
      <c r="E70" s="2" t="s">
        <v>7</v>
      </c>
      <c r="F70" s="2">
        <v>498</v>
      </c>
      <c r="G70" s="6">
        <v>32</v>
      </c>
      <c r="H70" s="5">
        <v>36983164</v>
      </c>
      <c r="I70" s="9">
        <v>2867887</v>
      </c>
      <c r="J70" s="4">
        <f t="shared" si="8"/>
        <v>7.7545744869205888E-2</v>
      </c>
      <c r="K70" s="2">
        <f t="shared" si="9"/>
        <v>3.7961811631826659E-2</v>
      </c>
      <c r="L70" s="2">
        <f t="shared" si="10"/>
        <v>38.617780944864535</v>
      </c>
      <c r="M70" s="2">
        <f t="shared" si="11"/>
        <v>-6.6177809448645348</v>
      </c>
      <c r="N70" s="1"/>
      <c r="O70" s="1"/>
    </row>
    <row r="71" spans="2:15" x14ac:dyDescent="0.2">
      <c r="B71" s="4" t="s">
        <v>28</v>
      </c>
      <c r="C71" s="4" t="s">
        <v>20</v>
      </c>
      <c r="D71" s="2">
        <v>6114</v>
      </c>
      <c r="E71" s="2">
        <v>1</v>
      </c>
      <c r="F71" s="2">
        <v>264</v>
      </c>
      <c r="G71" s="6">
        <v>35</v>
      </c>
      <c r="H71" s="5">
        <v>36983164</v>
      </c>
      <c r="I71" s="9">
        <v>2867887</v>
      </c>
      <c r="J71" s="4">
        <f t="shared" si="8"/>
        <v>7.7545744869205888E-2</v>
      </c>
      <c r="K71" s="2">
        <f t="shared" si="9"/>
        <v>6.6731676433760974E-4</v>
      </c>
      <c r="L71" s="2">
        <f t="shared" si="10"/>
        <v>20.472076645470356</v>
      </c>
      <c r="M71" s="2">
        <f t="shared" si="11"/>
        <v>14.527923354529644</v>
      </c>
      <c r="N71" s="1"/>
      <c r="O71" s="1"/>
    </row>
    <row r="72" spans="2:15" x14ac:dyDescent="0.2">
      <c r="B72" s="4" t="s">
        <v>28</v>
      </c>
      <c r="C72" s="4" t="s">
        <v>6</v>
      </c>
      <c r="D72" s="2">
        <v>4184</v>
      </c>
      <c r="E72" s="2">
        <v>14</v>
      </c>
      <c r="F72" s="2">
        <v>1059</v>
      </c>
      <c r="G72" s="6">
        <v>41</v>
      </c>
      <c r="H72" s="5">
        <v>36983164</v>
      </c>
      <c r="I72" s="9">
        <v>2867887</v>
      </c>
      <c r="J72" s="4">
        <f t="shared" si="8"/>
        <v>7.7545744869205888E-2</v>
      </c>
      <c r="K72" s="2">
        <f t="shared" si="9"/>
        <v>8.7372800499934132E-8</v>
      </c>
      <c r="L72" s="2">
        <f t="shared" si="10"/>
        <v>82.120943816489032</v>
      </c>
      <c r="M72" s="2">
        <f t="shared" si="11"/>
        <v>-41.120943816489032</v>
      </c>
      <c r="N72" s="1"/>
      <c r="O72" s="1"/>
    </row>
    <row r="73" spans="2:15" x14ac:dyDescent="0.2">
      <c r="B73" s="4" t="s">
        <v>28</v>
      </c>
      <c r="C73" s="4" t="s">
        <v>8</v>
      </c>
      <c r="D73" s="2">
        <v>3776</v>
      </c>
      <c r="E73" s="2">
        <v>12</v>
      </c>
      <c r="F73" s="2">
        <v>1983</v>
      </c>
      <c r="G73" s="6">
        <v>44</v>
      </c>
      <c r="H73" s="5">
        <v>36983164</v>
      </c>
      <c r="I73" s="9">
        <v>2867887</v>
      </c>
      <c r="J73" s="4">
        <f t="shared" si="8"/>
        <v>7.7545744869205888E-2</v>
      </c>
      <c r="K73" s="2">
        <f t="shared" si="9"/>
        <v>4.1445619068329273E-27</v>
      </c>
      <c r="L73" s="2">
        <f t="shared" si="10"/>
        <v>153.77321207563529</v>
      </c>
      <c r="M73" s="2">
        <f t="shared" si="11"/>
        <v>-109.77321207563529</v>
      </c>
      <c r="N73" s="1"/>
      <c r="O73" s="6"/>
    </row>
    <row r="74" spans="2:15" x14ac:dyDescent="0.2">
      <c r="B74" s="4" t="s">
        <v>29</v>
      </c>
      <c r="C74" s="4" t="s">
        <v>10</v>
      </c>
      <c r="D74" s="2">
        <v>2073</v>
      </c>
      <c r="E74" s="2">
        <v>6</v>
      </c>
      <c r="F74" s="2">
        <v>1614</v>
      </c>
      <c r="G74" s="6">
        <v>47</v>
      </c>
      <c r="H74" s="5">
        <v>36983164</v>
      </c>
      <c r="I74" s="9">
        <v>2867887</v>
      </c>
      <c r="J74" s="4">
        <f t="shared" si="8"/>
        <v>7.7545744869205888E-2</v>
      </c>
      <c r="K74" s="2">
        <f t="shared" si="9"/>
        <v>8.7674971139780066E-17</v>
      </c>
      <c r="L74" s="2">
        <f t="shared" si="10"/>
        <v>125.1588322188983</v>
      </c>
      <c r="M74" s="2">
        <f t="shared" si="11"/>
        <v>-78.158832218898297</v>
      </c>
      <c r="N74" s="1"/>
      <c r="O74" s="6"/>
    </row>
    <row r="75" spans="2:15" x14ac:dyDescent="0.2">
      <c r="B75" s="4" t="s">
        <v>29</v>
      </c>
      <c r="C75" s="4" t="s">
        <v>9</v>
      </c>
      <c r="D75" s="2">
        <v>2521</v>
      </c>
      <c r="E75" s="2">
        <v>7</v>
      </c>
      <c r="F75" s="2">
        <v>1812</v>
      </c>
      <c r="G75" s="6">
        <v>62</v>
      </c>
      <c r="H75" s="5">
        <v>36983164</v>
      </c>
      <c r="I75" s="9">
        <v>2867887</v>
      </c>
      <c r="J75" s="4">
        <f t="shared" si="8"/>
        <v>7.7545744869205888E-2</v>
      </c>
      <c r="K75" s="2">
        <f t="shared" si="9"/>
        <v>7.1701449703115702E-15</v>
      </c>
      <c r="L75" s="2">
        <f t="shared" si="10"/>
        <v>140.51288970300106</v>
      </c>
      <c r="M75" s="2">
        <f t="shared" si="11"/>
        <v>-78.512889703001065</v>
      </c>
      <c r="N75" s="1"/>
      <c r="O75" s="1"/>
    </row>
    <row r="76" spans="2:15" x14ac:dyDescent="0.2">
      <c r="B76" s="4" t="s">
        <v>28</v>
      </c>
      <c r="C76" s="4" t="s">
        <v>11</v>
      </c>
      <c r="D76" s="2">
        <v>4481</v>
      </c>
      <c r="E76" s="2">
        <v>17</v>
      </c>
      <c r="F76" s="2">
        <v>1837</v>
      </c>
      <c r="G76" s="6">
        <v>63</v>
      </c>
      <c r="H76" s="5">
        <v>36983164</v>
      </c>
      <c r="I76" s="9">
        <v>2867887</v>
      </c>
      <c r="J76" s="4">
        <f t="shared" si="8"/>
        <v>7.7545744869205888E-2</v>
      </c>
      <c r="K76" s="2">
        <f t="shared" si="9"/>
        <v>5.3566074360583095E-15</v>
      </c>
      <c r="L76" s="2">
        <f t="shared" si="10"/>
        <v>142.4515333247312</v>
      </c>
      <c r="M76" s="2">
        <f t="shared" si="11"/>
        <v>-79.451533324731201</v>
      </c>
      <c r="N76" s="1"/>
      <c r="O76" s="1"/>
    </row>
    <row r="77" spans="2:15" x14ac:dyDescent="0.2">
      <c r="B77" s="4" t="s">
        <v>28</v>
      </c>
      <c r="C77" s="4" t="s">
        <v>4</v>
      </c>
      <c r="D77" s="2">
        <v>1114</v>
      </c>
      <c r="E77" s="2">
        <v>3</v>
      </c>
      <c r="F77" s="2">
        <v>3141</v>
      </c>
      <c r="G77" s="6">
        <v>63</v>
      </c>
      <c r="H77" s="5">
        <v>36983164</v>
      </c>
      <c r="I77" s="9">
        <v>2867887</v>
      </c>
      <c r="J77" s="4">
        <f t="shared" si="8"/>
        <v>7.7545744869205888E-2</v>
      </c>
      <c r="K77" s="2">
        <f t="shared" si="9"/>
        <v>7.7368665581158783E-46</v>
      </c>
      <c r="L77" s="2">
        <f t="shared" si="10"/>
        <v>243.57118463417569</v>
      </c>
      <c r="M77" s="2">
        <f t="shared" si="11"/>
        <v>-180.57118463417569</v>
      </c>
      <c r="N77" s="1"/>
      <c r="O77" s="1"/>
    </row>
    <row r="78" spans="2:15" x14ac:dyDescent="0.2">
      <c r="B78" s="4" t="s">
        <v>28</v>
      </c>
      <c r="C78" s="4" t="s">
        <v>24</v>
      </c>
      <c r="D78" s="2">
        <v>4780</v>
      </c>
      <c r="E78" s="2">
        <v>19</v>
      </c>
      <c r="F78" s="2">
        <v>702</v>
      </c>
      <c r="G78" s="6">
        <v>92</v>
      </c>
      <c r="H78" s="5">
        <v>36983164</v>
      </c>
      <c r="I78" s="9">
        <v>2867887</v>
      </c>
      <c r="J78" s="4">
        <f t="shared" si="8"/>
        <v>7.7545744869205888E-2</v>
      </c>
      <c r="K78" s="2">
        <f t="shared" si="9"/>
        <v>3.2642003118672957E-7</v>
      </c>
      <c r="L78" s="2">
        <f t="shared" si="10"/>
        <v>54.437112898182534</v>
      </c>
      <c r="M78" s="2">
        <f t="shared" si="11"/>
        <v>37.562887101817466</v>
      </c>
      <c r="N78" s="1"/>
      <c r="O78" s="6"/>
    </row>
    <row r="79" spans="2:15" x14ac:dyDescent="0.2">
      <c r="B79" s="4" t="s">
        <v>28</v>
      </c>
      <c r="C79" s="4" t="s">
        <v>12</v>
      </c>
      <c r="D79" s="2">
        <v>4618</v>
      </c>
      <c r="E79" s="2">
        <v>19</v>
      </c>
      <c r="F79" s="2">
        <v>1805</v>
      </c>
      <c r="G79" s="6">
        <v>94</v>
      </c>
      <c r="H79" s="5">
        <v>36983164</v>
      </c>
      <c r="I79" s="9">
        <v>2867887</v>
      </c>
      <c r="J79" s="4">
        <f t="shared" si="8"/>
        <v>7.7545744869205888E-2</v>
      </c>
      <c r="K79" s="2">
        <f t="shared" si="9"/>
        <v>4.377381710604639E-6</v>
      </c>
      <c r="L79" s="2">
        <f t="shared" si="10"/>
        <v>139.97006948891664</v>
      </c>
      <c r="M79" s="2">
        <f t="shared" si="11"/>
        <v>-45.970069488916636</v>
      </c>
      <c r="N79" s="1"/>
      <c r="O79" s="1"/>
    </row>
    <row r="80" spans="2:15" x14ac:dyDescent="0.2">
      <c r="B80" s="4" t="s">
        <v>28</v>
      </c>
      <c r="C80" s="4" t="s">
        <v>18</v>
      </c>
      <c r="D80" s="2">
        <v>4062</v>
      </c>
      <c r="E80" s="2">
        <v>14</v>
      </c>
      <c r="F80" s="2">
        <v>1044</v>
      </c>
      <c r="G80" s="6">
        <v>116</v>
      </c>
      <c r="H80" s="5">
        <v>36983164</v>
      </c>
      <c r="I80" s="9">
        <v>2867887</v>
      </c>
      <c r="J80" s="4">
        <f t="shared" si="8"/>
        <v>7.7545744869205888E-2</v>
      </c>
      <c r="K80" s="2">
        <f t="shared" si="9"/>
        <v>2.5890941179392812E-5</v>
      </c>
      <c r="L80" s="2">
        <f t="shared" si="10"/>
        <v>80.957757643450947</v>
      </c>
      <c r="M80" s="2">
        <f t="shared" si="11"/>
        <v>35.042242356549053</v>
      </c>
      <c r="N80" s="1"/>
      <c r="O80" s="1"/>
    </row>
    <row r="81" spans="2:15" x14ac:dyDescent="0.2">
      <c r="B81" s="4" t="s">
        <v>28</v>
      </c>
      <c r="C81" s="4" t="s">
        <v>22</v>
      </c>
      <c r="D81" s="2">
        <v>4463</v>
      </c>
      <c r="E81" s="2">
        <v>17</v>
      </c>
      <c r="F81" s="2">
        <v>2256</v>
      </c>
      <c r="G81" s="6">
        <v>195</v>
      </c>
      <c r="H81" s="5">
        <v>36983164</v>
      </c>
      <c r="I81" s="9">
        <v>2867887</v>
      </c>
      <c r="J81" s="4">
        <f t="shared" si="8"/>
        <v>7.7545744869205888E-2</v>
      </c>
      <c r="K81" s="2">
        <f t="shared" si="9"/>
        <v>8.9528579578821068E-3</v>
      </c>
      <c r="L81" s="2">
        <f t="shared" si="10"/>
        <v>174.94320042492848</v>
      </c>
      <c r="M81" s="2">
        <f t="shared" si="11"/>
        <v>20.056799575071523</v>
      </c>
      <c r="N81" s="1"/>
      <c r="O81" s="6"/>
    </row>
    <row r="82" spans="2:15" x14ac:dyDescent="0.2">
      <c r="B82" s="4" t="s">
        <v>28</v>
      </c>
      <c r="C82" s="4" t="s">
        <v>5</v>
      </c>
      <c r="D82" s="2">
        <v>845</v>
      </c>
      <c r="E82" s="2">
        <v>2</v>
      </c>
      <c r="F82" s="2">
        <v>2658</v>
      </c>
      <c r="G82" s="6">
        <v>200</v>
      </c>
      <c r="H82" s="5">
        <v>36983164</v>
      </c>
      <c r="I82" s="9">
        <v>2867887</v>
      </c>
      <c r="J82" s="4">
        <f t="shared" si="8"/>
        <v>7.7545744869205888E-2</v>
      </c>
      <c r="K82" s="2">
        <f t="shared" si="9"/>
        <v>2.6550840087131794E-2</v>
      </c>
      <c r="L82" s="2">
        <f t="shared" si="10"/>
        <v>206.11658986234926</v>
      </c>
      <c r="M82" s="2">
        <f t="shared" si="11"/>
        <v>-6.1165898623492581</v>
      </c>
      <c r="N82" s="1"/>
      <c r="O82" s="1"/>
    </row>
    <row r="83" spans="2:15" x14ac:dyDescent="0.2">
      <c r="B83" s="4" t="s">
        <v>28</v>
      </c>
      <c r="C83" s="4" t="s">
        <v>16</v>
      </c>
      <c r="D83" s="2">
        <v>4673</v>
      </c>
      <c r="E83" s="2">
        <v>19</v>
      </c>
      <c r="F83" s="2">
        <v>1585</v>
      </c>
      <c r="G83" s="6">
        <v>249</v>
      </c>
      <c r="H83" s="5">
        <v>36983164</v>
      </c>
      <c r="I83" s="9">
        <v>2867887</v>
      </c>
      <c r="J83" s="4">
        <f t="shared" si="8"/>
        <v>7.7545744869205888E-2</v>
      </c>
      <c r="K83" s="2">
        <f t="shared" si="9"/>
        <v>2.6383565052518843E-26</v>
      </c>
      <c r="L83" s="2">
        <f t="shared" si="10"/>
        <v>122.91000561769133</v>
      </c>
      <c r="M83" s="2">
        <f t="shared" si="11"/>
        <v>126.08999438230867</v>
      </c>
      <c r="N83" s="1"/>
      <c r="O83" s="6"/>
    </row>
    <row r="84" spans="2:15" x14ac:dyDescent="0.2">
      <c r="B84" s="4" t="s">
        <v>29</v>
      </c>
      <c r="C84" s="4" t="s">
        <v>3</v>
      </c>
      <c r="D84" s="2">
        <v>4790</v>
      </c>
      <c r="E84" s="2">
        <v>19</v>
      </c>
      <c r="F84" s="2">
        <v>13479</v>
      </c>
      <c r="G84" s="6">
        <v>805</v>
      </c>
      <c r="H84" s="5">
        <v>36983164</v>
      </c>
      <c r="I84" s="9">
        <v>2867887</v>
      </c>
      <c r="J84" s="4">
        <f t="shared" si="8"/>
        <v>7.7545744869205888E-2</v>
      </c>
      <c r="K84" s="2">
        <f t="shared" si="9"/>
        <v>1.3434320154261856E-16</v>
      </c>
      <c r="L84" s="2">
        <f t="shared" si="10"/>
        <v>1045.2390950920262</v>
      </c>
      <c r="M84" s="2">
        <f t="shared" si="11"/>
        <v>-240.23909509202622</v>
      </c>
      <c r="N84" s="1"/>
      <c r="O8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Chang, Ting-Chia (NIH/NCI) [C]</cp:lastModifiedBy>
  <dcterms:created xsi:type="dcterms:W3CDTF">2017-02-15T01:27:56Z</dcterms:created>
  <dcterms:modified xsi:type="dcterms:W3CDTF">2018-08-16T17:24:34Z</dcterms:modified>
</cp:coreProperties>
</file>