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340" windowHeight="8190" activeTab="2"/>
  </bookViews>
  <sheets>
    <sheet name="data" sheetId="1" r:id="rId1"/>
    <sheet name="figures" sheetId="2" r:id="rId2"/>
    <sheet name="statistics" sheetId="4" r:id="rId3"/>
  </sheets>
  <calcPr calcId="125725"/>
</workbook>
</file>

<file path=xl/calcChain.xml><?xml version="1.0" encoding="utf-8"?>
<calcChain xmlns="http://schemas.openxmlformats.org/spreadsheetml/2006/main">
  <c r="J70" i="4"/>
  <c r="J69"/>
  <c r="J68"/>
  <c r="J67"/>
  <c r="J66"/>
  <c r="J65"/>
  <c r="J64"/>
  <c r="M20" i="2" l="1"/>
  <c r="N20"/>
  <c r="O20"/>
  <c r="P20"/>
  <c r="Q20"/>
  <c r="R20"/>
  <c r="S20"/>
  <c r="L20"/>
  <c r="D20"/>
  <c r="E20"/>
  <c r="F20"/>
  <c r="G20"/>
  <c r="H20"/>
  <c r="I20"/>
  <c r="J20"/>
  <c r="C20"/>
  <c r="D166" i="1"/>
  <c r="E177" l="1"/>
  <c r="F177"/>
  <c r="G177"/>
  <c r="H177"/>
  <c r="I177"/>
  <c r="K177"/>
  <c r="E176"/>
  <c r="F176"/>
  <c r="G176"/>
  <c r="H176"/>
  <c r="I176"/>
  <c r="K176"/>
  <c r="E175"/>
  <c r="F175"/>
  <c r="G175"/>
  <c r="H175"/>
  <c r="I175"/>
  <c r="K175"/>
  <c r="E174"/>
  <c r="F174"/>
  <c r="G174"/>
  <c r="H174"/>
  <c r="I174"/>
  <c r="J174"/>
  <c r="K174"/>
  <c r="E173"/>
  <c r="F173"/>
  <c r="G173"/>
  <c r="H173"/>
  <c r="I173"/>
  <c r="J173"/>
  <c r="K173"/>
  <c r="E172"/>
  <c r="F172"/>
  <c r="G172"/>
  <c r="H172"/>
  <c r="I172"/>
  <c r="J172"/>
  <c r="K172"/>
  <c r="E171"/>
  <c r="F171"/>
  <c r="G171"/>
  <c r="H171"/>
  <c r="I171"/>
  <c r="J171"/>
  <c r="K171"/>
  <c r="E170"/>
  <c r="F170"/>
  <c r="G170"/>
  <c r="H170"/>
  <c r="I170"/>
  <c r="J170"/>
  <c r="K170"/>
  <c r="E169"/>
  <c r="F169"/>
  <c r="G169"/>
  <c r="H169"/>
  <c r="I169"/>
  <c r="J169"/>
  <c r="K169"/>
  <c r="E168"/>
  <c r="F168"/>
  <c r="G168"/>
  <c r="H168"/>
  <c r="I168"/>
  <c r="J168"/>
  <c r="K168"/>
  <c r="J167"/>
  <c r="K167"/>
  <c r="J166"/>
  <c r="K166"/>
  <c r="E167"/>
  <c r="F167"/>
  <c r="G167"/>
  <c r="H167"/>
  <c r="I167"/>
  <c r="E166"/>
  <c r="F166"/>
  <c r="G166"/>
  <c r="H166"/>
  <c r="I166"/>
  <c r="D177"/>
  <c r="D176"/>
  <c r="D175"/>
  <c r="D174"/>
  <c r="D173"/>
  <c r="D172"/>
  <c r="D171"/>
  <c r="D170"/>
  <c r="D169"/>
  <c r="D168"/>
  <c r="D167"/>
  <c r="Z25"/>
  <c r="AA25"/>
  <c r="AB25"/>
  <c r="AC25"/>
  <c r="AE25"/>
  <c r="AF25"/>
  <c r="AG25"/>
  <c r="Z26"/>
  <c r="AA26"/>
  <c r="AB26"/>
  <c r="AC26"/>
  <c r="AE26"/>
  <c r="AF26"/>
  <c r="AG26"/>
  <c r="Z27"/>
  <c r="AA27"/>
  <c r="AB27"/>
  <c r="AC27"/>
  <c r="AE27"/>
  <c r="AF27"/>
  <c r="AG27"/>
  <c r="Z28"/>
  <c r="AA28"/>
  <c r="AB28"/>
  <c r="AC28"/>
  <c r="AE28"/>
  <c r="AF28"/>
  <c r="AG28"/>
  <c r="Z29"/>
  <c r="AA29"/>
  <c r="AB29"/>
  <c r="AC29"/>
  <c r="AE29"/>
  <c r="AF29"/>
  <c r="AG29"/>
  <c r="Z30"/>
  <c r="AA30"/>
  <c r="AB30"/>
  <c r="AC30"/>
  <c r="AE30"/>
  <c r="AF30"/>
  <c r="AG30"/>
  <c r="Z31"/>
  <c r="AA31"/>
  <c r="AB31"/>
  <c r="AC31"/>
  <c r="AE31"/>
  <c r="AF31"/>
  <c r="AG31"/>
  <c r="Z32"/>
  <c r="AA32"/>
  <c r="AB32"/>
  <c r="AC32"/>
  <c r="AE32"/>
  <c r="AF32"/>
  <c r="AG32"/>
  <c r="Z33"/>
  <c r="AA33"/>
  <c r="AB33"/>
  <c r="AC33"/>
  <c r="AE33"/>
  <c r="AF33"/>
  <c r="AG33"/>
  <c r="Z34"/>
  <c r="AA34"/>
  <c r="AB34"/>
  <c r="AC34"/>
  <c r="AE34"/>
  <c r="AF34"/>
  <c r="AG34"/>
  <c r="Z35"/>
  <c r="AA35"/>
  <c r="AB35"/>
  <c r="AC35"/>
  <c r="AE35"/>
  <c r="AF35"/>
  <c r="AG35"/>
  <c r="Z36"/>
  <c r="AA36"/>
  <c r="AB36"/>
  <c r="AC36"/>
  <c r="AD36"/>
  <c r="AE36"/>
  <c r="AF36"/>
  <c r="AG36"/>
  <c r="AA24"/>
  <c r="AB24"/>
  <c r="AC24"/>
  <c r="AE24"/>
  <c r="AF24"/>
  <c r="AG24"/>
  <c r="Z24"/>
  <c r="Z9"/>
  <c r="AA9"/>
  <c r="AB9"/>
  <c r="AC9"/>
  <c r="AD9"/>
  <c r="AD25" s="1"/>
  <c r="AE9"/>
  <c r="AF9"/>
  <c r="AG9"/>
  <c r="Z10"/>
  <c r="AA10"/>
  <c r="AB10"/>
  <c r="AC10"/>
  <c r="AD10"/>
  <c r="AD26" s="1"/>
  <c r="AE10"/>
  <c r="AF10"/>
  <c r="AG10"/>
  <c r="Z11"/>
  <c r="AA11"/>
  <c r="AB11"/>
  <c r="AC11"/>
  <c r="AD11"/>
  <c r="AD27" s="1"/>
  <c r="AE11"/>
  <c r="AF11"/>
  <c r="AG11"/>
  <c r="Z12"/>
  <c r="AA12"/>
  <c r="AB12"/>
  <c r="AC12"/>
  <c r="AD12"/>
  <c r="AD28" s="1"/>
  <c r="AE12"/>
  <c r="AF12"/>
  <c r="AG12"/>
  <c r="Z13"/>
  <c r="AA13"/>
  <c r="AB13"/>
  <c r="AC13"/>
  <c r="AD13"/>
  <c r="AD29" s="1"/>
  <c r="AE13"/>
  <c r="AF13"/>
  <c r="AG13"/>
  <c r="Z14"/>
  <c r="AA14"/>
  <c r="AB14"/>
  <c r="AC14"/>
  <c r="AD14"/>
  <c r="AD30" s="1"/>
  <c r="AE14"/>
  <c r="AF14"/>
  <c r="AG14"/>
  <c r="Z15"/>
  <c r="AA15"/>
  <c r="AB15"/>
  <c r="AC15"/>
  <c r="AD15"/>
  <c r="AD31" s="1"/>
  <c r="AE15"/>
  <c r="AF15"/>
  <c r="AG15"/>
  <c r="Z16"/>
  <c r="AA16"/>
  <c r="AB16"/>
  <c r="AC16"/>
  <c r="AD16"/>
  <c r="AD32" s="1"/>
  <c r="AE16"/>
  <c r="AF16"/>
  <c r="AG16"/>
  <c r="Z17"/>
  <c r="AA17"/>
  <c r="AB17"/>
  <c r="AC17"/>
  <c r="AD17"/>
  <c r="AD33" s="1"/>
  <c r="AE17"/>
  <c r="AF17"/>
  <c r="AG17"/>
  <c r="Z18"/>
  <c r="AA18"/>
  <c r="AB18"/>
  <c r="AC18"/>
  <c r="AD18"/>
  <c r="AD34" s="1"/>
  <c r="AE18"/>
  <c r="AF18"/>
  <c r="AG18"/>
  <c r="Z19"/>
  <c r="AA19"/>
  <c r="AB19"/>
  <c r="AC19"/>
  <c r="AD19"/>
  <c r="AD35" s="1"/>
  <c r="AE19"/>
  <c r="AF19"/>
  <c r="AG19"/>
  <c r="Z20"/>
  <c r="AA20"/>
  <c r="AB20"/>
  <c r="AC20"/>
  <c r="AD20"/>
  <c r="AE20"/>
  <c r="AF20"/>
  <c r="AG20"/>
  <c r="AA8"/>
  <c r="AB8"/>
  <c r="AC8"/>
  <c r="AD8"/>
  <c r="AD24" s="1"/>
  <c r="AE8"/>
  <c r="AF8"/>
  <c r="AG8"/>
  <c r="Z8"/>
  <c r="Q25"/>
  <c r="R25"/>
  <c r="S25"/>
  <c r="U25"/>
  <c r="V25"/>
  <c r="W25"/>
  <c r="P25"/>
  <c r="Q24"/>
  <c r="R24"/>
  <c r="S24"/>
  <c r="U24"/>
  <c r="V24"/>
  <c r="W24"/>
  <c r="P24"/>
  <c r="Q23"/>
  <c r="R23"/>
  <c r="S23"/>
  <c r="U23"/>
  <c r="V23"/>
  <c r="W23"/>
  <c r="P23"/>
  <c r="W20"/>
  <c r="Q8"/>
  <c r="R8"/>
  <c r="S8"/>
  <c r="T8"/>
  <c r="U8"/>
  <c r="V8"/>
  <c r="W8"/>
  <c r="Q9"/>
  <c r="R9"/>
  <c r="S9"/>
  <c r="T9"/>
  <c r="U9"/>
  <c r="V9"/>
  <c r="W9"/>
  <c r="Q10"/>
  <c r="R10"/>
  <c r="S10"/>
  <c r="T10"/>
  <c r="U10"/>
  <c r="V10"/>
  <c r="W10"/>
  <c r="Q11"/>
  <c r="R11"/>
  <c r="S11"/>
  <c r="T11"/>
  <c r="U11"/>
  <c r="V11"/>
  <c r="W11"/>
  <c r="Q12"/>
  <c r="R12"/>
  <c r="S12"/>
  <c r="T12"/>
  <c r="U12"/>
  <c r="V12"/>
  <c r="W12"/>
  <c r="Q13"/>
  <c r="R13"/>
  <c r="S13"/>
  <c r="T13"/>
  <c r="U13"/>
  <c r="V13"/>
  <c r="W13"/>
  <c r="Q14"/>
  <c r="R14"/>
  <c r="S14"/>
  <c r="T14"/>
  <c r="U14"/>
  <c r="V14"/>
  <c r="W14"/>
  <c r="Q15"/>
  <c r="R15"/>
  <c r="S15"/>
  <c r="T15"/>
  <c r="U15"/>
  <c r="V15"/>
  <c r="W15"/>
  <c r="Q16"/>
  <c r="R16"/>
  <c r="S16"/>
  <c r="T16"/>
  <c r="U16"/>
  <c r="V16"/>
  <c r="W16"/>
  <c r="Q17"/>
  <c r="R17"/>
  <c r="S17"/>
  <c r="T17"/>
  <c r="U17"/>
  <c r="V17"/>
  <c r="W17"/>
  <c r="Q18"/>
  <c r="R18"/>
  <c r="S18"/>
  <c r="T18"/>
  <c r="U18"/>
  <c r="V18"/>
  <c r="W18"/>
  <c r="Q19"/>
  <c r="R19"/>
  <c r="S19"/>
  <c r="T19"/>
  <c r="U19"/>
  <c r="V19"/>
  <c r="W19"/>
  <c r="Q20"/>
  <c r="R20"/>
  <c r="S20"/>
  <c r="T20"/>
  <c r="U20"/>
  <c r="V20"/>
  <c r="P9"/>
  <c r="P10"/>
  <c r="P11"/>
  <c r="P12"/>
  <c r="P13"/>
  <c r="P14"/>
  <c r="P15"/>
  <c r="P16"/>
  <c r="P17"/>
  <c r="P18"/>
  <c r="P19"/>
  <c r="P20"/>
  <c r="P8"/>
  <c r="T24" l="1"/>
  <c r="T25" s="1"/>
  <c r="T23"/>
</calcChain>
</file>

<file path=xl/sharedStrings.xml><?xml version="1.0" encoding="utf-8"?>
<sst xmlns="http://schemas.openxmlformats.org/spreadsheetml/2006/main" count="220" uniqueCount="108">
  <si>
    <t>alk</t>
  </si>
  <si>
    <t>caps 0.1</t>
  </si>
  <si>
    <t>caps 100</t>
  </si>
  <si>
    <t>m</t>
  </si>
  <si>
    <t>t</t>
  </si>
  <si>
    <t>cmf</t>
  </si>
  <si>
    <t xml:space="preserve">aitc </t>
  </si>
  <si>
    <t>kpz</t>
  </si>
  <si>
    <t>sd</t>
  </si>
  <si>
    <t>Vehicle</t>
  </si>
  <si>
    <t>C 0.1</t>
  </si>
  <si>
    <t>C 100</t>
  </si>
  <si>
    <t>M</t>
  </si>
  <si>
    <t>T</t>
  </si>
  <si>
    <t>CMF</t>
  </si>
  <si>
    <t>AITC</t>
  </si>
  <si>
    <t>CPZ</t>
  </si>
  <si>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zcionka tekstu podstawowego"/>
        <family val="2"/>
        <charset val="238"/>
      </rPr>
      <t>C</t>
    </r>
  </si>
  <si>
    <t/>
  </si>
  <si>
    <t>Rangi</t>
  </si>
  <si>
    <t>VAR00007</t>
  </si>
  <si>
    <t>N</t>
  </si>
  <si>
    <t>Średnia ranga</t>
  </si>
  <si>
    <t>VAR00008</t>
  </si>
  <si>
    <t>1,00</t>
  </si>
  <si>
    <t>2,00</t>
  </si>
  <si>
    <t>3,00</t>
  </si>
  <si>
    <t>4,00</t>
  </si>
  <si>
    <t>5,00</t>
  </si>
  <si>
    <t>6,00</t>
  </si>
  <si>
    <t>7,00</t>
  </si>
  <si>
    <t>8,00</t>
  </si>
  <si>
    <t>Ogółem</t>
  </si>
  <si>
    <t>Chi-kwadrat</t>
  </si>
  <si>
    <t>df</t>
  </si>
  <si>
    <t>Istotność asymptotyczna</t>
  </si>
  <si>
    <t>a. Test Kruskala-Wallisa</t>
  </si>
  <si>
    <t>b. Zmienna grupująca: VAR00007</t>
  </si>
  <si>
    <r>
      <t>Wartość testowana</t>
    </r>
    <r>
      <rPr>
        <b/>
        <vertAlign val="superscript"/>
        <sz val="11"/>
        <color indexed="60"/>
        <rFont val="Arial Bold"/>
      </rPr>
      <t>a,b</t>
    </r>
  </si>
  <si>
    <t>U Manna-Whitneya</t>
  </si>
  <si>
    <t>W Wilcoxona</t>
  </si>
  <si>
    <t>Z</t>
  </si>
  <si>
    <t>Istotność asymptotyczna (dwustronna)</t>
  </si>
  <si>
    <t>Istotność dokładna [2*(jednostronna)]</t>
  </si>
  <si>
    <t>a. Zmienna grupująca: VAR00007</t>
  </si>
  <si>
    <t>b. Nieskorygowane ze względu na wiązania.</t>
  </si>
  <si>
    <r>
      <t>Wartość testowana</t>
    </r>
    <r>
      <rPr>
        <b/>
        <vertAlign val="superscript"/>
        <sz val="11"/>
        <color indexed="60"/>
        <rFont val="Arial Bold"/>
      </rPr>
      <t>a</t>
    </r>
  </si>
  <si>
    <r>
      <t>,551</t>
    </r>
    <r>
      <rPr>
        <vertAlign val="superscript"/>
        <sz val="9"/>
        <color indexed="60"/>
        <rFont val="Arial"/>
        <family val="2"/>
        <charset val="238"/>
      </rPr>
      <t>b</t>
    </r>
  </si>
  <si>
    <r>
      <t>,000</t>
    </r>
    <r>
      <rPr>
        <vertAlign val="superscript"/>
        <sz val="9"/>
        <color indexed="60"/>
        <rFont val="Arial"/>
        <family val="2"/>
        <charset val="238"/>
      </rPr>
      <t>b</t>
    </r>
  </si>
  <si>
    <r>
      <t>,148</t>
    </r>
    <r>
      <rPr>
        <vertAlign val="superscript"/>
        <sz val="9"/>
        <color indexed="60"/>
        <rFont val="Arial"/>
        <family val="2"/>
        <charset val="238"/>
      </rPr>
      <t>b</t>
    </r>
  </si>
  <si>
    <t>males</t>
  </si>
  <si>
    <t>females</t>
  </si>
  <si>
    <t>time (hours)</t>
  </si>
  <si>
    <t>mean for the first 24 hours</t>
  </si>
  <si>
    <t>standard deviation for the 24-hour mean</t>
  </si>
  <si>
    <t>s.e.m. for the 24-hour mean</t>
  </si>
  <si>
    <t>sem</t>
  </si>
  <si>
    <t>alcohol</t>
  </si>
  <si>
    <r>
      <t>caps 0.1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zcionka tekstu podstawowego"/>
        <family val="2"/>
        <charset val="238"/>
      </rPr>
      <t>M</t>
    </r>
  </si>
  <si>
    <t>caps 100µM</t>
  </si>
  <si>
    <t>menthol</t>
  </si>
  <si>
    <t>thymol</t>
  </si>
  <si>
    <t>camphor</t>
  </si>
  <si>
    <t>capsazepine</t>
  </si>
  <si>
    <t>means</t>
  </si>
  <si>
    <t>MEAN</t>
  </si>
  <si>
    <t>SEM</t>
  </si>
  <si>
    <t>water</t>
  </si>
  <si>
    <t>mean for the first 24 hours - n=12</t>
  </si>
  <si>
    <t>STATISTICS</t>
  </si>
  <si>
    <t>KRUSKAL-WALLIS TEST</t>
  </si>
  <si>
    <r>
      <t>vehicle - capsaicin 0.1</t>
    </r>
    <r>
      <rPr>
        <sz val="11"/>
        <color theme="1"/>
        <rFont val="Calibri"/>
        <family val="2"/>
        <charset val="238"/>
      </rPr>
      <t>µ</t>
    </r>
  </si>
  <si>
    <r>
      <t>vehicle - capsaicin 100</t>
    </r>
    <r>
      <rPr>
        <sz val="11"/>
        <color theme="1"/>
        <rFont val="Calibri"/>
        <family val="2"/>
        <charset val="238"/>
      </rPr>
      <t>µ</t>
    </r>
  </si>
  <si>
    <t>vehicle-menthol</t>
  </si>
  <si>
    <t>vehicle-thymol</t>
  </si>
  <si>
    <t>vehicle-camphor</t>
  </si>
  <si>
    <t>vehicle-aitc</t>
  </si>
  <si>
    <t>vehicle-capsazepine</t>
  </si>
  <si>
    <t>temperature preferred by cockroaches exposed to test drugs  - repeated exposition (5 times)</t>
  </si>
  <si>
    <t>n=1</t>
  </si>
  <si>
    <t>n=2</t>
  </si>
  <si>
    <t>n=3</t>
  </si>
  <si>
    <t>n=4</t>
  </si>
  <si>
    <t>n=5</t>
  </si>
  <si>
    <t>n=6</t>
  </si>
  <si>
    <t>n=7</t>
  </si>
  <si>
    <t>n=8</t>
  </si>
  <si>
    <t>n=9</t>
  </si>
  <si>
    <t>n=10</t>
  </si>
  <si>
    <t>n=11</t>
  </si>
  <si>
    <t>n=12</t>
  </si>
  <si>
    <t>no. of indiv.</t>
  </si>
  <si>
    <t>Figures 4a/4b</t>
  </si>
  <si>
    <t>mean</t>
  </si>
  <si>
    <t>V</t>
  </si>
  <si>
    <t>p</t>
  </si>
  <si>
    <t>rank</t>
  </si>
  <si>
    <t>HOLM</t>
  </si>
  <si>
    <t>result</t>
  </si>
  <si>
    <t>v</t>
  </si>
  <si>
    <t>k0.1</t>
  </si>
  <si>
    <t>s</t>
  </si>
  <si>
    <t>k100</t>
  </si>
  <si>
    <t>aitc</t>
  </si>
  <si>
    <t>ns</t>
  </si>
  <si>
    <t>holm correction</t>
  </si>
  <si>
    <t>corrected p value</t>
  </si>
  <si>
    <t>kmf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</si>
</sst>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##0"/>
    <numFmt numFmtId="166" formatCode="###0.00"/>
    <numFmt numFmtId="167" formatCode="###0.000"/>
    <numFmt numFmtId="168" formatCode="0.000"/>
  </numFmts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0"/>
      <name val="Arial Bold"/>
    </font>
    <font>
      <sz val="9"/>
      <color indexed="62"/>
      <name val="Arial"/>
      <family val="2"/>
      <charset val="238"/>
    </font>
    <font>
      <sz val="9"/>
      <color indexed="60"/>
      <name val="Arial"/>
      <family val="2"/>
      <charset val="238"/>
    </font>
    <font>
      <b/>
      <vertAlign val="superscript"/>
      <sz val="11"/>
      <color indexed="60"/>
      <name val="Arial Bold"/>
    </font>
    <font>
      <sz val="9"/>
      <color rgb="FFFF0000"/>
      <name val="Arial"/>
      <family val="2"/>
      <charset val="238"/>
    </font>
    <font>
      <vertAlign val="superscript"/>
      <sz val="9"/>
      <color indexed="60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2" fontId="0" fillId="2" borderId="1" xfId="0" applyNumberFormat="1" applyFill="1" applyBorder="1"/>
    <xf numFmtId="0" fontId="0" fillId="3" borderId="0" xfId="0" applyFill="1"/>
    <xf numFmtId="0" fontId="0" fillId="3" borderId="0" xfId="0" applyFill="1" applyBorder="1"/>
    <xf numFmtId="2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0" fontId="4" fillId="0" borderId="0" xfId="1"/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4" borderId="6" xfId="1" applyFont="1" applyFill="1" applyBorder="1" applyAlignment="1">
      <alignment horizontal="left" vertical="top"/>
    </xf>
    <xf numFmtId="165" fontId="7" fillId="0" borderId="7" xfId="1" applyNumberFormat="1" applyFont="1" applyBorder="1" applyAlignment="1">
      <alignment horizontal="right" vertical="top"/>
    </xf>
    <xf numFmtId="166" fontId="7" fillId="0" borderId="8" xfId="1" applyNumberFormat="1" applyFont="1" applyBorder="1" applyAlignment="1">
      <alignment horizontal="right" vertical="top"/>
    </xf>
    <xf numFmtId="0" fontId="6" fillId="4" borderId="9" xfId="1" applyFont="1" applyFill="1" applyBorder="1" applyAlignment="1">
      <alignment horizontal="left" vertical="top"/>
    </xf>
    <xf numFmtId="165" fontId="7" fillId="0" borderId="10" xfId="1" applyNumberFormat="1" applyFont="1" applyBorder="1" applyAlignment="1">
      <alignment horizontal="right" vertical="top"/>
    </xf>
    <xf numFmtId="166" fontId="7" fillId="0" borderId="11" xfId="1" applyNumberFormat="1" applyFont="1" applyBorder="1" applyAlignment="1">
      <alignment horizontal="right" vertical="top"/>
    </xf>
    <xf numFmtId="0" fontId="6" fillId="4" borderId="12" xfId="1" applyFont="1" applyFill="1" applyBorder="1" applyAlignment="1">
      <alignment horizontal="left" vertical="top" wrapText="1"/>
    </xf>
    <xf numFmtId="165" fontId="7" fillId="0" borderId="13" xfId="1" applyNumberFormat="1" applyFont="1" applyBorder="1" applyAlignment="1">
      <alignment horizontal="right" vertical="top"/>
    </xf>
    <xf numFmtId="0" fontId="7" fillId="0" borderId="14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center" wrapText="1"/>
    </xf>
    <xf numFmtId="0" fontId="6" fillId="4" borderId="6" xfId="1" applyFont="1" applyFill="1" applyBorder="1" applyAlignment="1">
      <alignment horizontal="left" vertical="top" wrapText="1"/>
    </xf>
    <xf numFmtId="167" fontId="7" fillId="0" borderId="6" xfId="1" applyNumberFormat="1" applyFont="1" applyBorder="1" applyAlignment="1">
      <alignment horizontal="right" vertical="top"/>
    </xf>
    <xf numFmtId="0" fontId="6" fillId="4" borderId="9" xfId="1" applyFont="1" applyFill="1" applyBorder="1" applyAlignment="1">
      <alignment horizontal="left" vertical="top" wrapText="1"/>
    </xf>
    <xf numFmtId="165" fontId="7" fillId="0" borderId="9" xfId="1" applyNumberFormat="1" applyFont="1" applyBorder="1" applyAlignment="1">
      <alignment horizontal="right" vertical="top"/>
    </xf>
    <xf numFmtId="167" fontId="9" fillId="0" borderId="12" xfId="1" applyNumberFormat="1" applyFont="1" applyBorder="1" applyAlignment="1">
      <alignment horizontal="right" vertical="top"/>
    </xf>
    <xf numFmtId="167" fontId="7" fillId="0" borderId="9" xfId="1" applyNumberFormat="1" applyFont="1" applyBorder="1" applyAlignment="1">
      <alignment horizontal="right" vertical="top"/>
    </xf>
    <xf numFmtId="0" fontId="7" fillId="0" borderId="12" xfId="1" applyFont="1" applyBorder="1" applyAlignment="1">
      <alignment horizontal="right" vertical="top"/>
    </xf>
    <xf numFmtId="0" fontId="0" fillId="5" borderId="0" xfId="0" applyFill="1"/>
    <xf numFmtId="0" fontId="0" fillId="6" borderId="0" xfId="0" applyFill="1"/>
    <xf numFmtId="2" fontId="0" fillId="7" borderId="0" xfId="0" applyNumberFormat="1" applyFill="1"/>
    <xf numFmtId="2" fontId="0" fillId="5" borderId="0" xfId="0" applyNumberFormat="1" applyFill="1"/>
    <xf numFmtId="0" fontId="0" fillId="8" borderId="0" xfId="0" applyFill="1"/>
    <xf numFmtId="0" fontId="0" fillId="0" borderId="0" xfId="0" applyFill="1"/>
    <xf numFmtId="168" fontId="11" fillId="0" borderId="0" xfId="0" applyNumberFormat="1" applyFont="1"/>
    <xf numFmtId="168" fontId="0" fillId="0" borderId="0" xfId="0" applyNumberFormat="1"/>
    <xf numFmtId="0" fontId="7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wrapText="1"/>
    </xf>
    <xf numFmtId="0" fontId="6" fillId="4" borderId="5" xfId="1" applyFont="1" applyFill="1" applyBorder="1" applyAlignment="1">
      <alignment horizontal="left" vertical="top" wrapText="1"/>
    </xf>
    <xf numFmtId="0" fontId="6" fillId="4" borderId="9" xfId="1" applyFont="1" applyFill="1" applyBorder="1" applyAlignment="1">
      <alignment horizontal="left" vertical="top" wrapText="1"/>
    </xf>
    <xf numFmtId="0" fontId="6" fillId="4" borderId="12" xfId="1" applyFont="1" applyFill="1" applyBorder="1" applyAlignment="1">
      <alignment horizontal="left" vertical="top" wrapText="1"/>
    </xf>
  </cellXfs>
  <cellStyles count="2">
    <cellStyle name="Normalny" xfId="0" builtinId="0"/>
    <cellStyle name="Normalny_Arkusz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figures!$C$5</c:f>
              <c:strCache>
                <c:ptCount val="1"/>
                <c:pt idx="0">
                  <c:v>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figures!$L$6:$L$18</c:f>
                <c:numCache>
                  <c:formatCode>General</c:formatCode>
                  <c:ptCount val="13"/>
                  <c:pt idx="0">
                    <c:v>0.74030347994877166</c:v>
                  </c:pt>
                  <c:pt idx="1">
                    <c:v>0.42503564912876918</c:v>
                  </c:pt>
                  <c:pt idx="2">
                    <c:v>0.25709855806793225</c:v>
                  </c:pt>
                  <c:pt idx="3">
                    <c:v>0.32803735601975265</c:v>
                  </c:pt>
                  <c:pt idx="4">
                    <c:v>0.5804501257514465</c:v>
                  </c:pt>
                  <c:pt idx="5">
                    <c:v>0.78103709220108053</c:v>
                  </c:pt>
                  <c:pt idx="6">
                    <c:v>0.84450279735917866</c:v>
                  </c:pt>
                  <c:pt idx="7">
                    <c:v>0.84814558372184434</c:v>
                  </c:pt>
                  <c:pt idx="8">
                    <c:v>0.84483165796686988</c:v>
                  </c:pt>
                  <c:pt idx="9">
                    <c:v>0.8562407837002951</c:v>
                  </c:pt>
                  <c:pt idx="10">
                    <c:v>0.84851046701042299</c:v>
                  </c:pt>
                  <c:pt idx="11">
                    <c:v>0.89087577321872868</c:v>
                  </c:pt>
                  <c:pt idx="12">
                    <c:v>0.5998099914253614</c:v>
                  </c:pt>
                </c:numCache>
              </c:numRef>
            </c:plus>
            <c:minus>
              <c:numRef>
                <c:f>figures!$L$6:$L$18</c:f>
                <c:numCache>
                  <c:formatCode>General</c:formatCode>
                  <c:ptCount val="13"/>
                  <c:pt idx="0">
                    <c:v>0.74030347994877166</c:v>
                  </c:pt>
                  <c:pt idx="1">
                    <c:v>0.42503564912876918</c:v>
                  </c:pt>
                  <c:pt idx="2">
                    <c:v>0.25709855806793225</c:v>
                  </c:pt>
                  <c:pt idx="3">
                    <c:v>0.32803735601975265</c:v>
                  </c:pt>
                  <c:pt idx="4">
                    <c:v>0.5804501257514465</c:v>
                  </c:pt>
                  <c:pt idx="5">
                    <c:v>0.78103709220108053</c:v>
                  </c:pt>
                  <c:pt idx="6">
                    <c:v>0.84450279735917866</c:v>
                  </c:pt>
                  <c:pt idx="7">
                    <c:v>0.84814558372184434</c:v>
                  </c:pt>
                  <c:pt idx="8">
                    <c:v>0.84483165796686988</c:v>
                  </c:pt>
                  <c:pt idx="9">
                    <c:v>0.8562407837002951</c:v>
                  </c:pt>
                  <c:pt idx="10">
                    <c:v>0.84851046701042299</c:v>
                  </c:pt>
                  <c:pt idx="11">
                    <c:v>0.89087577321872868</c:v>
                  </c:pt>
                  <c:pt idx="12">
                    <c:v>0.5998099914253614</c:v>
                  </c:pt>
                </c:numCache>
              </c:numRef>
            </c:minus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figures!$C$6:$C$18</c:f>
              <c:numCache>
                <c:formatCode>General</c:formatCode>
                <c:ptCount val="13"/>
                <c:pt idx="0">
                  <c:v>27.124999999999996</c:v>
                </c:pt>
                <c:pt idx="1">
                  <c:v>27.465</c:v>
                </c:pt>
                <c:pt idx="2">
                  <c:v>27.731249999999999</c:v>
                </c:pt>
                <c:pt idx="3">
                  <c:v>27.464583333333337</c:v>
                </c:pt>
                <c:pt idx="4">
                  <c:v>26.874999999999996</c:v>
                </c:pt>
                <c:pt idx="5">
                  <c:v>26.350000000000005</c:v>
                </c:pt>
                <c:pt idx="6">
                  <c:v>26.441666666666666</c:v>
                </c:pt>
                <c:pt idx="7">
                  <c:v>26.472916666666666</c:v>
                </c:pt>
                <c:pt idx="8">
                  <c:v>26.375</c:v>
                </c:pt>
                <c:pt idx="9">
                  <c:v>26.152083333333337</c:v>
                </c:pt>
                <c:pt idx="10">
                  <c:v>26.254166666666674</c:v>
                </c:pt>
                <c:pt idx="11">
                  <c:v>26.535416666666666</c:v>
                </c:pt>
                <c:pt idx="12">
                  <c:v>26.819444444444443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figures!$D$5</c:f>
              <c:strCache>
                <c:ptCount val="1"/>
                <c:pt idx="0">
                  <c:v>C 0.1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rgbClr val="FF0000"/>
                </a:solidFill>
              </a:ln>
            </c:spPr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figures!$D$6:$D$18</c:f>
              <c:numCache>
                <c:formatCode>General</c:formatCode>
                <c:ptCount val="13"/>
                <c:pt idx="0">
                  <c:v>26.366666666666664</c:v>
                </c:pt>
                <c:pt idx="1">
                  <c:v>26.655000000000001</c:v>
                </c:pt>
                <c:pt idx="2">
                  <c:v>28.193749999999998</c:v>
                </c:pt>
                <c:pt idx="3">
                  <c:v>27.779166666666669</c:v>
                </c:pt>
                <c:pt idx="4">
                  <c:v>27.875</c:v>
                </c:pt>
                <c:pt idx="5">
                  <c:v>28.081250000000001</c:v>
                </c:pt>
                <c:pt idx="6">
                  <c:v>27.135416666666668</c:v>
                </c:pt>
                <c:pt idx="7">
                  <c:v>27.433333333333326</c:v>
                </c:pt>
                <c:pt idx="8">
                  <c:v>27.620833333333334</c:v>
                </c:pt>
                <c:pt idx="9">
                  <c:v>27.406249999999996</c:v>
                </c:pt>
                <c:pt idx="10">
                  <c:v>26.841666666666665</c:v>
                </c:pt>
                <c:pt idx="11">
                  <c:v>27.222916666666666</c:v>
                </c:pt>
                <c:pt idx="12">
                  <c:v>27.74722222222222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figures!$E$5</c:f>
              <c:strCache>
                <c:ptCount val="1"/>
                <c:pt idx="0">
                  <c:v>C 100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figures!$N$6:$N$18</c:f>
                <c:numCache>
                  <c:formatCode>General</c:formatCode>
                  <c:ptCount val="13"/>
                  <c:pt idx="0">
                    <c:v>0.75231544936518568</c:v>
                  </c:pt>
                  <c:pt idx="1">
                    <c:v>0.55832179997136444</c:v>
                  </c:pt>
                  <c:pt idx="2">
                    <c:v>0.51622201051623184</c:v>
                  </c:pt>
                  <c:pt idx="3">
                    <c:v>0.44487249549448254</c:v>
                  </c:pt>
                  <c:pt idx="4">
                    <c:v>0.42244478450986583</c:v>
                  </c:pt>
                  <c:pt idx="5">
                    <c:v>0.32439422467894635</c:v>
                  </c:pt>
                  <c:pt idx="6">
                    <c:v>0.27027331377964509</c:v>
                  </c:pt>
                  <c:pt idx="7">
                    <c:v>0.20570597059485679</c:v>
                  </c:pt>
                  <c:pt idx="8">
                    <c:v>0.17109989366188771</c:v>
                  </c:pt>
                  <c:pt idx="9">
                    <c:v>0.29445836576106876</c:v>
                  </c:pt>
                  <c:pt idx="10">
                    <c:v>0.34734290831913928</c:v>
                  </c:pt>
                  <c:pt idx="11">
                    <c:v>0.54572489091633114</c:v>
                  </c:pt>
                  <c:pt idx="12">
                    <c:v>0.28412940255486296</c:v>
                  </c:pt>
                </c:numCache>
              </c:numRef>
            </c:plus>
            <c:minus>
              <c:numRef>
                <c:f>figures!$N$6:$N$18</c:f>
                <c:numCache>
                  <c:formatCode>General</c:formatCode>
                  <c:ptCount val="13"/>
                  <c:pt idx="0">
                    <c:v>0.75231544936518568</c:v>
                  </c:pt>
                  <c:pt idx="1">
                    <c:v>0.55832179997136444</c:v>
                  </c:pt>
                  <c:pt idx="2">
                    <c:v>0.51622201051623184</c:v>
                  </c:pt>
                  <c:pt idx="3">
                    <c:v>0.44487249549448254</c:v>
                  </c:pt>
                  <c:pt idx="4">
                    <c:v>0.42244478450986583</c:v>
                  </c:pt>
                  <c:pt idx="5">
                    <c:v>0.32439422467894635</c:v>
                  </c:pt>
                  <c:pt idx="6">
                    <c:v>0.27027331377964509</c:v>
                  </c:pt>
                  <c:pt idx="7">
                    <c:v>0.20570597059485679</c:v>
                  </c:pt>
                  <c:pt idx="8">
                    <c:v>0.17109989366188771</c:v>
                  </c:pt>
                  <c:pt idx="9">
                    <c:v>0.29445836576106876</c:v>
                  </c:pt>
                  <c:pt idx="10">
                    <c:v>0.34734290831913928</c:v>
                  </c:pt>
                  <c:pt idx="11">
                    <c:v>0.54572489091633114</c:v>
                  </c:pt>
                  <c:pt idx="12">
                    <c:v>0.28412940255486296</c:v>
                  </c:pt>
                </c:numCache>
              </c:numRef>
            </c:minus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figures!$E$6:$E$18</c:f>
              <c:numCache>
                <c:formatCode>General</c:formatCode>
                <c:ptCount val="13"/>
                <c:pt idx="0">
                  <c:v>29.558333333333334</c:v>
                </c:pt>
                <c:pt idx="1">
                  <c:v>29.033333333333328</c:v>
                </c:pt>
                <c:pt idx="2">
                  <c:v>28.945833333333336</c:v>
                </c:pt>
                <c:pt idx="3">
                  <c:v>28.597916666666666</c:v>
                </c:pt>
                <c:pt idx="4">
                  <c:v>29.108333333333334</c:v>
                </c:pt>
                <c:pt idx="5">
                  <c:v>28.872916666666669</c:v>
                </c:pt>
                <c:pt idx="6">
                  <c:v>29.054166666666664</c:v>
                </c:pt>
                <c:pt idx="7">
                  <c:v>28.889583333333334</c:v>
                </c:pt>
                <c:pt idx="8">
                  <c:v>28.827083333333334</c:v>
                </c:pt>
                <c:pt idx="9">
                  <c:v>28.693749999999998</c:v>
                </c:pt>
                <c:pt idx="10">
                  <c:v>29.291666666666668</c:v>
                </c:pt>
                <c:pt idx="11">
                  <c:v>28.783333333333335</c:v>
                </c:pt>
                <c:pt idx="12">
                  <c:v>28.822222222222223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figures!$J$5</c:f>
              <c:strCache>
                <c:ptCount val="1"/>
                <c:pt idx="0">
                  <c:v>CPZ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figures!$S$6:$S$18</c:f>
                <c:numCache>
                  <c:formatCode>General</c:formatCode>
                  <c:ptCount val="13"/>
                  <c:pt idx="0">
                    <c:v>0.76625071061315775</c:v>
                  </c:pt>
                  <c:pt idx="1">
                    <c:v>0.57612253186036033</c:v>
                  </c:pt>
                  <c:pt idx="2">
                    <c:v>0.45134828877240796</c:v>
                  </c:pt>
                  <c:pt idx="3">
                    <c:v>0.55474878289292417</c:v>
                  </c:pt>
                  <c:pt idx="4">
                    <c:v>0.56775845969973482</c:v>
                  </c:pt>
                  <c:pt idx="5">
                    <c:v>0.38445775470332394</c:v>
                  </c:pt>
                  <c:pt idx="6">
                    <c:v>0.46662608048620013</c:v>
                  </c:pt>
                  <c:pt idx="7">
                    <c:v>0.65745530247118666</c:v>
                  </c:pt>
                  <c:pt idx="8">
                    <c:v>0.4476192634935568</c:v>
                  </c:pt>
                  <c:pt idx="9">
                    <c:v>0.57016349495986107</c:v>
                  </c:pt>
                  <c:pt idx="10">
                    <c:v>0.6012727845910687</c:v>
                  </c:pt>
                  <c:pt idx="11">
                    <c:v>0.55148266351404918</c:v>
                  </c:pt>
                  <c:pt idx="12">
                    <c:v>0.50352851479102156</c:v>
                  </c:pt>
                </c:numCache>
              </c:numRef>
            </c:plus>
            <c:minus>
              <c:numRef>
                <c:f>figures!$S$6:$S$18</c:f>
                <c:numCache>
                  <c:formatCode>General</c:formatCode>
                  <c:ptCount val="13"/>
                  <c:pt idx="0">
                    <c:v>0.76625071061315775</c:v>
                  </c:pt>
                  <c:pt idx="1">
                    <c:v>0.57612253186036033</c:v>
                  </c:pt>
                  <c:pt idx="2">
                    <c:v>0.45134828877240796</c:v>
                  </c:pt>
                  <c:pt idx="3">
                    <c:v>0.55474878289292417</c:v>
                  </c:pt>
                  <c:pt idx="4">
                    <c:v>0.56775845969973482</c:v>
                  </c:pt>
                  <c:pt idx="5">
                    <c:v>0.38445775470332394</c:v>
                  </c:pt>
                  <c:pt idx="6">
                    <c:v>0.46662608048620013</c:v>
                  </c:pt>
                  <c:pt idx="7">
                    <c:v>0.65745530247118666</c:v>
                  </c:pt>
                  <c:pt idx="8">
                    <c:v>0.4476192634935568</c:v>
                  </c:pt>
                  <c:pt idx="9">
                    <c:v>0.57016349495986107</c:v>
                  </c:pt>
                  <c:pt idx="10">
                    <c:v>0.6012727845910687</c:v>
                  </c:pt>
                  <c:pt idx="11">
                    <c:v>0.55148266351404918</c:v>
                  </c:pt>
                  <c:pt idx="12">
                    <c:v>0.50352851479102156</c:v>
                  </c:pt>
                </c:numCache>
              </c:numRef>
            </c:minus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figures!$J$6:$J$18</c:f>
              <c:numCache>
                <c:formatCode>General</c:formatCode>
                <c:ptCount val="13"/>
                <c:pt idx="0">
                  <c:v>29.224999999999998</c:v>
                </c:pt>
                <c:pt idx="1">
                  <c:v>29.806666666666661</c:v>
                </c:pt>
                <c:pt idx="2">
                  <c:v>30.008333333333329</c:v>
                </c:pt>
                <c:pt idx="3">
                  <c:v>29.325000000000003</c:v>
                </c:pt>
                <c:pt idx="4">
                  <c:v>29.53125</c:v>
                </c:pt>
                <c:pt idx="5">
                  <c:v>29.462500000000002</c:v>
                </c:pt>
                <c:pt idx="6">
                  <c:v>30.008333333333329</c:v>
                </c:pt>
                <c:pt idx="7">
                  <c:v>29.641666666666666</c:v>
                </c:pt>
                <c:pt idx="8">
                  <c:v>29.366666666666664</c:v>
                </c:pt>
                <c:pt idx="9">
                  <c:v>29.481249999999999</c:v>
                </c:pt>
                <c:pt idx="10">
                  <c:v>29.402083333333334</c:v>
                </c:pt>
                <c:pt idx="11">
                  <c:v>29.489583333333332</c:v>
                </c:pt>
                <c:pt idx="12">
                  <c:v>29.577777777777772</c:v>
                </c:pt>
              </c:numCache>
            </c:numRef>
          </c:val>
          <c:smooth val="1"/>
        </c:ser>
        <c:marker val="1"/>
        <c:axId val="48678016"/>
        <c:axId val="48680320"/>
      </c:lineChart>
      <c:catAx>
        <c:axId val="48678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Time (h)</a:t>
                </a:r>
              </a:p>
            </c:rich>
          </c:tx>
          <c:layout/>
        </c:title>
        <c:numFmt formatCode="0" sourceLinked="0"/>
        <c:majorTickMark val="in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8680320"/>
        <c:crosses val="autoZero"/>
        <c:auto val="1"/>
        <c:lblAlgn val="ctr"/>
        <c:lblOffset val="100"/>
      </c:catAx>
      <c:valAx>
        <c:axId val="48680320"/>
        <c:scaling>
          <c:orientation val="minMax"/>
          <c:min val="2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Temperature prefer</a:t>
                </a:r>
                <a:r>
                  <a:rPr lang="pl-PL" sz="1200" b="0">
                    <a:latin typeface="Arial" pitchFamily="34" charset="0"/>
                    <a:cs typeface="Arial" pitchFamily="34" charset="0"/>
                  </a:rPr>
                  <a:t>r</a:t>
                </a: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ed</a:t>
                </a:r>
                <a:r>
                  <a:rPr lang="pl-PL" sz="1200" b="0">
                    <a:latin typeface="Arial" pitchFamily="34" charset="0"/>
                    <a:cs typeface="Arial" pitchFamily="34" charset="0"/>
                  </a:rPr>
                  <a:t> (°C)</a:t>
                </a:r>
                <a:endParaRPr lang="en-US"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General" sourceLinked="1"/>
        <c:majorTickMark val="in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867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36245954692556"/>
          <c:y val="0.19069975343991089"/>
          <c:w val="0.14822006472491908"/>
          <c:h val="0.31152978604947196"/>
        </c:manualLayout>
      </c:layout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figures!$C$5</c:f>
              <c:strCache>
                <c:ptCount val="1"/>
                <c:pt idx="0">
                  <c:v>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figures!$L$6:$L$18</c:f>
                <c:numCache>
                  <c:formatCode>General</c:formatCode>
                  <c:ptCount val="13"/>
                  <c:pt idx="0">
                    <c:v>0.74030347994877166</c:v>
                  </c:pt>
                  <c:pt idx="1">
                    <c:v>0.42503564912876918</c:v>
                  </c:pt>
                  <c:pt idx="2">
                    <c:v>0.25709855806793225</c:v>
                  </c:pt>
                  <c:pt idx="3">
                    <c:v>0.32803735601975265</c:v>
                  </c:pt>
                  <c:pt idx="4">
                    <c:v>0.5804501257514465</c:v>
                  </c:pt>
                  <c:pt idx="5">
                    <c:v>0.78103709220108053</c:v>
                  </c:pt>
                  <c:pt idx="6">
                    <c:v>0.84450279735917866</c:v>
                  </c:pt>
                  <c:pt idx="7">
                    <c:v>0.84814558372184434</c:v>
                  </c:pt>
                  <c:pt idx="8">
                    <c:v>0.84483165796686988</c:v>
                  </c:pt>
                  <c:pt idx="9">
                    <c:v>0.8562407837002951</c:v>
                  </c:pt>
                  <c:pt idx="10">
                    <c:v>0.84851046701042299</c:v>
                  </c:pt>
                  <c:pt idx="11">
                    <c:v>0.89087577321872868</c:v>
                  </c:pt>
                  <c:pt idx="12">
                    <c:v>0.5998099914253614</c:v>
                  </c:pt>
                </c:numCache>
              </c:numRef>
            </c:plus>
            <c:minus>
              <c:numRef>
                <c:f>figures!$L$6:$L$18</c:f>
                <c:numCache>
                  <c:formatCode>General</c:formatCode>
                  <c:ptCount val="13"/>
                  <c:pt idx="0">
                    <c:v>0.74030347994877166</c:v>
                  </c:pt>
                  <c:pt idx="1">
                    <c:v>0.42503564912876918</c:v>
                  </c:pt>
                  <c:pt idx="2">
                    <c:v>0.25709855806793225</c:v>
                  </c:pt>
                  <c:pt idx="3">
                    <c:v>0.32803735601975265</c:v>
                  </c:pt>
                  <c:pt idx="4">
                    <c:v>0.5804501257514465</c:v>
                  </c:pt>
                  <c:pt idx="5">
                    <c:v>0.78103709220108053</c:v>
                  </c:pt>
                  <c:pt idx="6">
                    <c:v>0.84450279735917866</c:v>
                  </c:pt>
                  <c:pt idx="7">
                    <c:v>0.84814558372184434</c:v>
                  </c:pt>
                  <c:pt idx="8">
                    <c:v>0.84483165796686988</c:v>
                  </c:pt>
                  <c:pt idx="9">
                    <c:v>0.8562407837002951</c:v>
                  </c:pt>
                  <c:pt idx="10">
                    <c:v>0.84851046701042299</c:v>
                  </c:pt>
                  <c:pt idx="11">
                    <c:v>0.89087577321872868</c:v>
                  </c:pt>
                  <c:pt idx="12">
                    <c:v>0.5998099914253614</c:v>
                  </c:pt>
                </c:numCache>
              </c:numRef>
            </c:minus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figures!$C$6:$C$18</c:f>
              <c:numCache>
                <c:formatCode>General</c:formatCode>
                <c:ptCount val="13"/>
                <c:pt idx="0">
                  <c:v>27.124999999999996</c:v>
                </c:pt>
                <c:pt idx="1">
                  <c:v>27.465</c:v>
                </c:pt>
                <c:pt idx="2">
                  <c:v>27.731249999999999</c:v>
                </c:pt>
                <c:pt idx="3">
                  <c:v>27.464583333333337</c:v>
                </c:pt>
                <c:pt idx="4">
                  <c:v>26.874999999999996</c:v>
                </c:pt>
                <c:pt idx="5">
                  <c:v>26.350000000000005</c:v>
                </c:pt>
                <c:pt idx="6">
                  <c:v>26.441666666666666</c:v>
                </c:pt>
                <c:pt idx="7">
                  <c:v>26.472916666666666</c:v>
                </c:pt>
                <c:pt idx="8">
                  <c:v>26.375</c:v>
                </c:pt>
                <c:pt idx="9">
                  <c:v>26.152083333333337</c:v>
                </c:pt>
                <c:pt idx="10">
                  <c:v>26.254166666666674</c:v>
                </c:pt>
                <c:pt idx="11">
                  <c:v>26.535416666666666</c:v>
                </c:pt>
                <c:pt idx="12">
                  <c:v>26.819444444444443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figures!$F$5</c:f>
              <c:strCache>
                <c:ptCount val="1"/>
                <c:pt idx="0">
                  <c:v>M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figures!$O$6:$O$18</c:f>
                <c:numCache>
                  <c:formatCode>General</c:formatCode>
                  <c:ptCount val="13"/>
                  <c:pt idx="0">
                    <c:v>0.35724818071789599</c:v>
                  </c:pt>
                  <c:pt idx="1">
                    <c:v>0.20945033885009393</c:v>
                  </c:pt>
                  <c:pt idx="2">
                    <c:v>0.15934064543578158</c:v>
                  </c:pt>
                  <c:pt idx="3">
                    <c:v>0.41247656422561207</c:v>
                  </c:pt>
                  <c:pt idx="4">
                    <c:v>0.3178158970920984</c:v>
                  </c:pt>
                  <c:pt idx="5">
                    <c:v>0.27636255648378072</c:v>
                  </c:pt>
                  <c:pt idx="6">
                    <c:v>0.20723955298939767</c:v>
                  </c:pt>
                  <c:pt idx="7">
                    <c:v>0.29161999085392004</c:v>
                  </c:pt>
                  <c:pt idx="8">
                    <c:v>0.20832196938698078</c:v>
                  </c:pt>
                  <c:pt idx="9">
                    <c:v>0.24229281475271411</c:v>
                  </c:pt>
                  <c:pt idx="10">
                    <c:v>0.35256265561793915</c:v>
                  </c:pt>
                  <c:pt idx="11">
                    <c:v>0.38612905088767197</c:v>
                  </c:pt>
                  <c:pt idx="12">
                    <c:v>0.40763872756520225</c:v>
                  </c:pt>
                </c:numCache>
              </c:numRef>
            </c:plus>
            <c:minus>
              <c:numRef>
                <c:f>figures!$O$6:$O$18</c:f>
                <c:numCache>
                  <c:formatCode>General</c:formatCode>
                  <c:ptCount val="13"/>
                  <c:pt idx="0">
                    <c:v>0.35724818071789599</c:v>
                  </c:pt>
                  <c:pt idx="1">
                    <c:v>0.20945033885009393</c:v>
                  </c:pt>
                  <c:pt idx="2">
                    <c:v>0.15934064543578158</c:v>
                  </c:pt>
                  <c:pt idx="3">
                    <c:v>0.41247656422561207</c:v>
                  </c:pt>
                  <c:pt idx="4">
                    <c:v>0.3178158970920984</c:v>
                  </c:pt>
                  <c:pt idx="5">
                    <c:v>0.27636255648378072</c:v>
                  </c:pt>
                  <c:pt idx="6">
                    <c:v>0.20723955298939767</c:v>
                  </c:pt>
                  <c:pt idx="7">
                    <c:v>0.29161999085392004</c:v>
                  </c:pt>
                  <c:pt idx="8">
                    <c:v>0.20832196938698078</c:v>
                  </c:pt>
                  <c:pt idx="9">
                    <c:v>0.24229281475271411</c:v>
                  </c:pt>
                  <c:pt idx="10">
                    <c:v>0.35256265561793915</c:v>
                  </c:pt>
                  <c:pt idx="11">
                    <c:v>0.38612905088767197</c:v>
                  </c:pt>
                  <c:pt idx="12">
                    <c:v>0.40763872756520225</c:v>
                  </c:pt>
                </c:numCache>
              </c:numRef>
            </c:minus>
            <c:spPr>
              <a:ln>
                <a:solidFill>
                  <a:srgbClr val="FFFF00"/>
                </a:solidFill>
              </a:ln>
            </c:spPr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figures!$F$6:$F$18</c:f>
              <c:numCache>
                <c:formatCode>General</c:formatCode>
                <c:ptCount val="13"/>
                <c:pt idx="0">
                  <c:v>29.766666666666669</c:v>
                </c:pt>
                <c:pt idx="1">
                  <c:v>29.731666666666669</c:v>
                </c:pt>
                <c:pt idx="2">
                  <c:v>29.981249999999999</c:v>
                </c:pt>
                <c:pt idx="3">
                  <c:v>29.485416666666666</c:v>
                </c:pt>
                <c:pt idx="4">
                  <c:v>29.808333333333334</c:v>
                </c:pt>
                <c:pt idx="5">
                  <c:v>29.458333333333332</c:v>
                </c:pt>
                <c:pt idx="6">
                  <c:v>29.208333333333329</c:v>
                </c:pt>
                <c:pt idx="7">
                  <c:v>29.360416666666669</c:v>
                </c:pt>
                <c:pt idx="8">
                  <c:v>29.604166666666668</c:v>
                </c:pt>
                <c:pt idx="9">
                  <c:v>29.183333333333337</c:v>
                </c:pt>
                <c:pt idx="10">
                  <c:v>29.418749999999999</c:v>
                </c:pt>
                <c:pt idx="11">
                  <c:v>29.112499999999997</c:v>
                </c:pt>
                <c:pt idx="12">
                  <c:v>28.697222222222226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figures!$G$5</c:f>
              <c:strCache>
                <c:ptCount val="1"/>
                <c:pt idx="0">
                  <c:v>T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figures!$P$6:$P$18</c:f>
                <c:numCache>
                  <c:formatCode>General</c:formatCode>
                  <c:ptCount val="13"/>
                  <c:pt idx="0">
                    <c:v>0.52668680437139248</c:v>
                  </c:pt>
                  <c:pt idx="1">
                    <c:v>0.52720221141149992</c:v>
                  </c:pt>
                  <c:pt idx="2">
                    <c:v>0.16741781490475671</c:v>
                  </c:pt>
                  <c:pt idx="3">
                    <c:v>0.3956094861480644</c:v>
                  </c:pt>
                  <c:pt idx="4">
                    <c:v>0.23926691885755555</c:v>
                  </c:pt>
                  <c:pt idx="5">
                    <c:v>0.19275362899286114</c:v>
                  </c:pt>
                  <c:pt idx="6">
                    <c:v>0.20693469911292553</c:v>
                  </c:pt>
                  <c:pt idx="7">
                    <c:v>0.30881092720729969</c:v>
                  </c:pt>
                  <c:pt idx="8">
                    <c:v>0.19816471696670804</c:v>
                  </c:pt>
                  <c:pt idx="9">
                    <c:v>0.37708176376701752</c:v>
                  </c:pt>
                  <c:pt idx="10">
                    <c:v>0.39029215617498758</c:v>
                  </c:pt>
                  <c:pt idx="11">
                    <c:v>0.34645116407786697</c:v>
                  </c:pt>
                  <c:pt idx="12">
                    <c:v>0.53540396655929134</c:v>
                  </c:pt>
                </c:numCache>
              </c:numRef>
            </c:plus>
            <c:minus>
              <c:numRef>
                <c:f>figures!$P$6:$P$18</c:f>
                <c:numCache>
                  <c:formatCode>General</c:formatCode>
                  <c:ptCount val="13"/>
                  <c:pt idx="0">
                    <c:v>0.52668680437139248</c:v>
                  </c:pt>
                  <c:pt idx="1">
                    <c:v>0.52720221141149992</c:v>
                  </c:pt>
                  <c:pt idx="2">
                    <c:v>0.16741781490475671</c:v>
                  </c:pt>
                  <c:pt idx="3">
                    <c:v>0.3956094861480644</c:v>
                  </c:pt>
                  <c:pt idx="4">
                    <c:v>0.23926691885755555</c:v>
                  </c:pt>
                  <c:pt idx="5">
                    <c:v>0.19275362899286114</c:v>
                  </c:pt>
                  <c:pt idx="6">
                    <c:v>0.20693469911292553</c:v>
                  </c:pt>
                  <c:pt idx="7">
                    <c:v>0.30881092720729969</c:v>
                  </c:pt>
                  <c:pt idx="8">
                    <c:v>0.19816471696670804</c:v>
                  </c:pt>
                  <c:pt idx="9">
                    <c:v>0.37708176376701752</c:v>
                  </c:pt>
                  <c:pt idx="10">
                    <c:v>0.39029215617498758</c:v>
                  </c:pt>
                  <c:pt idx="11">
                    <c:v>0.34645116407786697</c:v>
                  </c:pt>
                  <c:pt idx="12">
                    <c:v>0.53540396655929134</c:v>
                  </c:pt>
                </c:numCache>
              </c:numRef>
            </c:minus>
            <c:spPr>
              <a:ln>
                <a:solidFill>
                  <a:schemeClr val="bg1">
                    <a:lumMod val="65000"/>
                  </a:schemeClr>
                </a:solidFill>
              </a:ln>
            </c:spPr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figures!$G$6:$G$18</c:f>
              <c:numCache>
                <c:formatCode>General</c:formatCode>
                <c:ptCount val="13"/>
                <c:pt idx="0">
                  <c:v>28.88333333333334</c:v>
                </c:pt>
                <c:pt idx="1">
                  <c:v>29.051666666666666</c:v>
                </c:pt>
                <c:pt idx="2">
                  <c:v>29.745833333333334</c:v>
                </c:pt>
                <c:pt idx="3">
                  <c:v>29.181249999999995</c:v>
                </c:pt>
                <c:pt idx="4">
                  <c:v>29.552083333333332</c:v>
                </c:pt>
                <c:pt idx="5">
                  <c:v>29.422916666666666</c:v>
                </c:pt>
                <c:pt idx="6">
                  <c:v>29.900000000000002</c:v>
                </c:pt>
                <c:pt idx="7">
                  <c:v>29.422916666666666</c:v>
                </c:pt>
                <c:pt idx="8">
                  <c:v>29.554166666666671</c:v>
                </c:pt>
                <c:pt idx="9">
                  <c:v>29.433333333333337</c:v>
                </c:pt>
                <c:pt idx="10">
                  <c:v>28.829166666666666</c:v>
                </c:pt>
                <c:pt idx="11">
                  <c:v>28.8</c:v>
                </c:pt>
                <c:pt idx="12">
                  <c:v>28.916666666666661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figures!$H$5</c:f>
              <c:strCache>
                <c:ptCount val="1"/>
                <c:pt idx="0">
                  <c:v>CMF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figures!$Q$6:$Q$18</c:f>
                <c:numCache>
                  <c:formatCode>General</c:formatCode>
                  <c:ptCount val="13"/>
                  <c:pt idx="0">
                    <c:v>0.41712096445742081</c:v>
                  </c:pt>
                  <c:pt idx="1">
                    <c:v>0.42353103233829925</c:v>
                  </c:pt>
                  <c:pt idx="2">
                    <c:v>0.57200409413930875</c:v>
                  </c:pt>
                  <c:pt idx="3">
                    <c:v>0.40178932177315063</c:v>
                  </c:pt>
                  <c:pt idx="4">
                    <c:v>0.42209157833939226</c:v>
                  </c:pt>
                  <c:pt idx="5">
                    <c:v>0.38125000000004411</c:v>
                  </c:pt>
                  <c:pt idx="6">
                    <c:v>0.34873225942352004</c:v>
                  </c:pt>
                  <c:pt idx="7">
                    <c:v>0.49406994812108534</c:v>
                  </c:pt>
                  <c:pt idx="8">
                    <c:v>0.53711189594220898</c:v>
                  </c:pt>
                  <c:pt idx="9">
                    <c:v>0.79522327085233957</c:v>
                  </c:pt>
                  <c:pt idx="10">
                    <c:v>0.80342150276872148</c:v>
                  </c:pt>
                  <c:pt idx="11">
                    <c:v>0.85214653947985064</c:v>
                  </c:pt>
                  <c:pt idx="12">
                    <c:v>1.1822631737989768</c:v>
                  </c:pt>
                </c:numCache>
              </c:numRef>
            </c:plus>
            <c:minus>
              <c:numRef>
                <c:f>figures!$Q$6:$Q$18</c:f>
                <c:numCache>
                  <c:formatCode>General</c:formatCode>
                  <c:ptCount val="13"/>
                  <c:pt idx="0">
                    <c:v>0.41712096445742081</c:v>
                  </c:pt>
                  <c:pt idx="1">
                    <c:v>0.42353103233829925</c:v>
                  </c:pt>
                  <c:pt idx="2">
                    <c:v>0.57200409413930875</c:v>
                  </c:pt>
                  <c:pt idx="3">
                    <c:v>0.40178932177315063</c:v>
                  </c:pt>
                  <c:pt idx="4">
                    <c:v>0.42209157833939226</c:v>
                  </c:pt>
                  <c:pt idx="5">
                    <c:v>0.38125000000004411</c:v>
                  </c:pt>
                  <c:pt idx="6">
                    <c:v>0.34873225942352004</c:v>
                  </c:pt>
                  <c:pt idx="7">
                    <c:v>0.49406994812108534</c:v>
                  </c:pt>
                  <c:pt idx="8">
                    <c:v>0.53711189594220898</c:v>
                  </c:pt>
                  <c:pt idx="9">
                    <c:v>0.79522327085233957</c:v>
                  </c:pt>
                  <c:pt idx="10">
                    <c:v>0.80342150276872148</c:v>
                  </c:pt>
                  <c:pt idx="11">
                    <c:v>0.85214653947985064</c:v>
                  </c:pt>
                  <c:pt idx="12">
                    <c:v>1.1822631737989768</c:v>
                  </c:pt>
                </c:numCache>
              </c:numRef>
            </c:minus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figures!$H$6:$H$18</c:f>
              <c:numCache>
                <c:formatCode>General</c:formatCode>
                <c:ptCount val="13"/>
                <c:pt idx="0">
                  <c:v>29.866666666666671</c:v>
                </c:pt>
                <c:pt idx="1">
                  <c:v>29.468333333333334</c:v>
                </c:pt>
                <c:pt idx="2">
                  <c:v>29.21875</c:v>
                </c:pt>
                <c:pt idx="3">
                  <c:v>29.262499999999999</c:v>
                </c:pt>
                <c:pt idx="4">
                  <c:v>29.304166666666671</c:v>
                </c:pt>
                <c:pt idx="5">
                  <c:v>29.731249999999999</c:v>
                </c:pt>
                <c:pt idx="6">
                  <c:v>29.360416666666666</c:v>
                </c:pt>
                <c:pt idx="7">
                  <c:v>29.637499999999999</c:v>
                </c:pt>
                <c:pt idx="8">
                  <c:v>29.827083333333331</c:v>
                </c:pt>
                <c:pt idx="9">
                  <c:v>29.49166666666666</c:v>
                </c:pt>
                <c:pt idx="10">
                  <c:v>28.933333333333326</c:v>
                </c:pt>
                <c:pt idx="11">
                  <c:v>28.520833333333329</c:v>
                </c:pt>
                <c:pt idx="12">
                  <c:v>28.058333333333334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figures!$I$5</c:f>
              <c:strCache>
                <c:ptCount val="1"/>
                <c:pt idx="0">
                  <c:v>AITC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plus>
              <c:numRef>
                <c:f>figures!$R$6:$R$18</c:f>
                <c:numCache>
                  <c:formatCode>General</c:formatCode>
                  <c:ptCount val="13"/>
                  <c:pt idx="0">
                    <c:v>0.85648398398032943</c:v>
                  </c:pt>
                  <c:pt idx="1">
                    <c:v>0.75869405340139751</c:v>
                  </c:pt>
                  <c:pt idx="2">
                    <c:v>0.53869107910165226</c:v>
                  </c:pt>
                  <c:pt idx="3">
                    <c:v>0.40792567519275197</c:v>
                  </c:pt>
                  <c:pt idx="4">
                    <c:v>0.39969063557540313</c:v>
                  </c:pt>
                  <c:pt idx="5">
                    <c:v>0.40723349613013066</c:v>
                  </c:pt>
                  <c:pt idx="6">
                    <c:v>0.40794518116205247</c:v>
                  </c:pt>
                  <c:pt idx="7">
                    <c:v>0.33554819712314243</c:v>
                  </c:pt>
                  <c:pt idx="8">
                    <c:v>0.33709037212811876</c:v>
                  </c:pt>
                  <c:pt idx="9">
                    <c:v>0.25550648683512767</c:v>
                  </c:pt>
                  <c:pt idx="10">
                    <c:v>0.45706263246954854</c:v>
                  </c:pt>
                  <c:pt idx="11">
                    <c:v>0.3791285084584412</c:v>
                  </c:pt>
                  <c:pt idx="12">
                    <c:v>0.39094035624362722</c:v>
                  </c:pt>
                </c:numCache>
              </c:numRef>
            </c:plus>
            <c:minus>
              <c:numRef>
                <c:f>figures!$R$6:$R$18</c:f>
                <c:numCache>
                  <c:formatCode>General</c:formatCode>
                  <c:ptCount val="13"/>
                  <c:pt idx="0">
                    <c:v>0.85648398398032943</c:v>
                  </c:pt>
                  <c:pt idx="1">
                    <c:v>0.75869405340139751</c:v>
                  </c:pt>
                  <c:pt idx="2">
                    <c:v>0.53869107910165226</c:v>
                  </c:pt>
                  <c:pt idx="3">
                    <c:v>0.40792567519275197</c:v>
                  </c:pt>
                  <c:pt idx="4">
                    <c:v>0.39969063557540313</c:v>
                  </c:pt>
                  <c:pt idx="5">
                    <c:v>0.40723349613013066</c:v>
                  </c:pt>
                  <c:pt idx="6">
                    <c:v>0.40794518116205247</c:v>
                  </c:pt>
                  <c:pt idx="7">
                    <c:v>0.33554819712314243</c:v>
                  </c:pt>
                  <c:pt idx="8">
                    <c:v>0.33709037212811876</c:v>
                  </c:pt>
                  <c:pt idx="9">
                    <c:v>0.25550648683512767</c:v>
                  </c:pt>
                  <c:pt idx="10">
                    <c:v>0.45706263246954854</c:v>
                  </c:pt>
                  <c:pt idx="11">
                    <c:v>0.3791285084584412</c:v>
                  </c:pt>
                  <c:pt idx="12">
                    <c:v>0.39094035624362722</c:v>
                  </c:pt>
                </c:numCache>
              </c:numRef>
            </c:minus>
            <c:spPr>
              <a:ln>
                <a:solidFill>
                  <a:schemeClr val="tx2">
                    <a:lumMod val="75000"/>
                  </a:schemeClr>
                </a:solidFill>
              </a:ln>
            </c:spPr>
          </c:errBars>
          <c:cat>
            <c:numRef>
              <c:f>figures!$B$6:$B$18</c:f>
              <c:numCache>
                <c:formatCode>0.00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cat>
          <c:val>
            <c:numRef>
              <c:f>figures!$I$6:$I$18</c:f>
              <c:numCache>
                <c:formatCode>General</c:formatCode>
                <c:ptCount val="13"/>
                <c:pt idx="0">
                  <c:v>26.544444444444444</c:v>
                </c:pt>
                <c:pt idx="1">
                  <c:v>27.426666666666666</c:v>
                </c:pt>
                <c:pt idx="2">
                  <c:v>28.197222222222223</c:v>
                </c:pt>
                <c:pt idx="3">
                  <c:v>28.469444444444449</c:v>
                </c:pt>
                <c:pt idx="4">
                  <c:v>28.258333333333336</c:v>
                </c:pt>
                <c:pt idx="5">
                  <c:v>28.202777777777779</c:v>
                </c:pt>
                <c:pt idx="6">
                  <c:v>28.266666666666666</c:v>
                </c:pt>
                <c:pt idx="7">
                  <c:v>28.136111111111109</c:v>
                </c:pt>
                <c:pt idx="8">
                  <c:v>28.244444444444447</c:v>
                </c:pt>
                <c:pt idx="9">
                  <c:v>28.069444444444443</c:v>
                </c:pt>
                <c:pt idx="10">
                  <c:v>28.274999999999999</c:v>
                </c:pt>
                <c:pt idx="11">
                  <c:v>28.486111111111111</c:v>
                </c:pt>
                <c:pt idx="12">
                  <c:v>28.270370370370372</c:v>
                </c:pt>
              </c:numCache>
            </c:numRef>
          </c:val>
        </c:ser>
        <c:marker val="1"/>
        <c:axId val="48828800"/>
        <c:axId val="48830720"/>
      </c:lineChart>
      <c:catAx>
        <c:axId val="48828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Time (h)</a:t>
                </a:r>
              </a:p>
            </c:rich>
          </c:tx>
          <c:layout/>
        </c:title>
        <c:numFmt formatCode="0" sourceLinked="0"/>
        <c:majorTickMark val="in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8830720"/>
        <c:crosses val="autoZero"/>
        <c:auto val="1"/>
        <c:lblAlgn val="ctr"/>
        <c:lblOffset val="100"/>
      </c:catAx>
      <c:valAx>
        <c:axId val="48830720"/>
        <c:scaling>
          <c:orientation val="minMax"/>
          <c:min val="2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Temperature prefer</a:t>
                </a:r>
                <a:r>
                  <a:rPr lang="pl-PL" sz="1200" b="0">
                    <a:latin typeface="Arial" pitchFamily="34" charset="0"/>
                    <a:cs typeface="Arial" pitchFamily="34" charset="0"/>
                  </a:rPr>
                  <a:t>r</a:t>
                </a: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ed</a:t>
                </a:r>
                <a:r>
                  <a:rPr lang="pl-PL" sz="1200" b="0">
                    <a:latin typeface="Arial" pitchFamily="34" charset="0"/>
                    <a:cs typeface="Arial" pitchFamily="34" charset="0"/>
                  </a:rPr>
                  <a:t> (°C)</a:t>
                </a:r>
                <a:endParaRPr lang="en-US" sz="12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General" sourceLinked="1"/>
        <c:majorTickMark val="in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882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36245954692556"/>
          <c:y val="0.19069975343991089"/>
          <c:w val="0.14822006472491908"/>
          <c:h val="0.38941223256183888"/>
        </c:manualLayout>
      </c:layout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errBars>
            <c:errBarType val="plus"/>
            <c:errValType val="cust"/>
            <c:plus>
              <c:numRef>
                <c:f>figures!$L$20:$S$20</c:f>
                <c:numCache>
                  <c:formatCode>General</c:formatCode>
                  <c:ptCount val="8"/>
                  <c:pt idx="0">
                    <c:v>0.68037533196311195</c:v>
                  </c:pt>
                  <c:pt idx="1">
                    <c:v>0.62995938662743478</c:v>
                  </c:pt>
                  <c:pt idx="2">
                    <c:v>0.39517734693260531</c:v>
                  </c:pt>
                  <c:pt idx="3">
                    <c:v>0.29449991883531451</c:v>
                  </c:pt>
                  <c:pt idx="4">
                    <c:v>0.33939048142709444</c:v>
                  </c:pt>
                  <c:pt idx="5">
                    <c:v>0.5869811985718707</c:v>
                  </c:pt>
                  <c:pt idx="6">
                    <c:v>0.4563031275232094</c:v>
                  </c:pt>
                  <c:pt idx="7">
                    <c:v>0.54606420252683485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figures!$C$5:$J$5</c:f>
              <c:strCache>
                <c:ptCount val="8"/>
                <c:pt idx="0">
                  <c:v>V</c:v>
                </c:pt>
                <c:pt idx="1">
                  <c:v>C 0.1</c:v>
                </c:pt>
                <c:pt idx="2">
                  <c:v>C 100</c:v>
                </c:pt>
                <c:pt idx="3">
                  <c:v>M</c:v>
                </c:pt>
                <c:pt idx="4">
                  <c:v>T</c:v>
                </c:pt>
                <c:pt idx="5">
                  <c:v>CMF</c:v>
                </c:pt>
                <c:pt idx="6">
                  <c:v>AITC</c:v>
                </c:pt>
                <c:pt idx="7">
                  <c:v>CPZ</c:v>
                </c:pt>
              </c:strCache>
            </c:strRef>
          </c:cat>
          <c:val>
            <c:numRef>
              <c:f>figures!$C$20:$J$20</c:f>
              <c:numCache>
                <c:formatCode>0.00</c:formatCode>
                <c:ptCount val="8"/>
                <c:pt idx="0">
                  <c:v>26.773963675213675</c:v>
                </c:pt>
                <c:pt idx="1">
                  <c:v>27.412190170940164</c:v>
                </c:pt>
                <c:pt idx="2">
                  <c:v>28.959882478632487</c:v>
                </c:pt>
                <c:pt idx="3">
                  <c:v>29.447414529914532</c:v>
                </c:pt>
                <c:pt idx="4">
                  <c:v>29.284102564102568</c:v>
                </c:pt>
                <c:pt idx="5">
                  <c:v>29.283141025641026</c:v>
                </c:pt>
                <c:pt idx="6">
                  <c:v>28.065156695156688</c:v>
                </c:pt>
                <c:pt idx="7">
                  <c:v>29.563547008547008</c:v>
                </c:pt>
              </c:numCache>
            </c:numRef>
          </c:val>
        </c:ser>
        <c:axId val="48847104"/>
        <c:axId val="48857088"/>
      </c:barChart>
      <c:catAx>
        <c:axId val="48847104"/>
        <c:scaling>
          <c:orientation val="minMax"/>
        </c:scaling>
        <c:axPos val="b"/>
        <c:majorTickMark val="in"/>
        <c:tickLblPos val="nextTo"/>
        <c:spPr>
          <a:ln>
            <a:noFill/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8857088"/>
        <c:crosses val="autoZero"/>
        <c:auto val="1"/>
        <c:lblAlgn val="ctr"/>
        <c:lblOffset val="100"/>
      </c:catAx>
      <c:valAx>
        <c:axId val="48857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0">
                    <a:latin typeface="Arial" pitchFamily="34" charset="0"/>
                    <a:cs typeface="Arial" pitchFamily="34" charset="0"/>
                  </a:rPr>
                  <a:t>Temperature preferred (°C)</a:t>
                </a:r>
              </a:p>
            </c:rich>
          </c:tx>
          <c:layout/>
        </c:title>
        <c:numFmt formatCode="0" sourceLinked="0"/>
        <c:majorTickMark val="in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884710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40</xdr:row>
      <xdr:rowOff>76199</xdr:rowOff>
    </xdr:from>
    <xdr:to>
      <xdr:col>9</xdr:col>
      <xdr:colOff>600075</xdr:colOff>
      <xdr:row>57</xdr:row>
      <xdr:rowOff>142874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40</xdr:row>
      <xdr:rowOff>142875</xdr:rowOff>
    </xdr:from>
    <xdr:to>
      <xdr:col>19</xdr:col>
      <xdr:colOff>514350</xdr:colOff>
      <xdr:row>58</xdr:row>
      <xdr:rowOff>28575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23</xdr:row>
      <xdr:rowOff>47625</xdr:rowOff>
    </xdr:from>
    <xdr:to>
      <xdr:col>8</xdr:col>
      <xdr:colOff>419100</xdr:colOff>
      <xdr:row>38</xdr:row>
      <xdr:rowOff>76200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0.37083</cdr:x>
      <cdr:y>0.18403</cdr:y>
    </cdr:from>
    <cdr:to>
      <cdr:x>0.42917</cdr:x>
      <cdr:y>0.28472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1695435" y="504830"/>
          <a:ext cx="266715" cy="27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400">
              <a:latin typeface="Arial" pitchFamily="34" charset="0"/>
              <a:cs typeface="Arial" pitchFamily="34" charset="0"/>
            </a:rPr>
            <a:t>*</a:t>
          </a:r>
        </a:p>
      </cdr:txBody>
    </cdr:sp>
  </cdr:relSizeAnchor>
  <cdr:relSizeAnchor xmlns:cdr="http://schemas.openxmlformats.org/drawingml/2006/chartDrawing">
    <cdr:from>
      <cdr:x>0.46667</cdr:x>
      <cdr:y>0.13889</cdr:y>
    </cdr:from>
    <cdr:to>
      <cdr:x>0.55</cdr:x>
      <cdr:y>0.23611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2133600" y="381012"/>
          <a:ext cx="380985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400">
              <a:latin typeface="Arial" pitchFamily="34" charset="0"/>
              <a:cs typeface="Arial" pitchFamily="34" charset="0"/>
            </a:rPr>
            <a:t>***</a:t>
          </a:r>
        </a:p>
      </cdr:txBody>
    </cdr:sp>
  </cdr:relSizeAnchor>
  <cdr:relSizeAnchor xmlns:cdr="http://schemas.openxmlformats.org/drawingml/2006/chartDrawing">
    <cdr:from>
      <cdr:x>0.57083</cdr:x>
      <cdr:y>0.15972</cdr:y>
    </cdr:from>
    <cdr:to>
      <cdr:x>0.65417</cdr:x>
      <cdr:y>0.25694</cdr:y>
    </cdr:to>
    <cdr:sp macro="" textlink="">
      <cdr:nvSpPr>
        <cdr:cNvPr id="5" name="pole tekstowe 1"/>
        <cdr:cNvSpPr txBox="1"/>
      </cdr:nvSpPr>
      <cdr:spPr>
        <a:xfrm xmlns:a="http://schemas.openxmlformats.org/drawingml/2006/main">
          <a:off x="2609835" y="438144"/>
          <a:ext cx="381030" cy="266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400">
              <a:latin typeface="Arial" pitchFamily="34" charset="0"/>
              <a:cs typeface="Arial" pitchFamily="34" charset="0"/>
            </a:rPr>
            <a:t>**</a:t>
          </a:r>
        </a:p>
      </cdr:txBody>
    </cdr:sp>
  </cdr:relSizeAnchor>
  <cdr:relSizeAnchor xmlns:cdr="http://schemas.openxmlformats.org/drawingml/2006/chartDrawing">
    <cdr:from>
      <cdr:x>0.68542</cdr:x>
      <cdr:y>0.13541</cdr:y>
    </cdr:from>
    <cdr:to>
      <cdr:x>0.74167</cdr:x>
      <cdr:y>0.22917</cdr:y>
    </cdr:to>
    <cdr:sp macro="" textlink="">
      <cdr:nvSpPr>
        <cdr:cNvPr id="6" name="pole tekstowe 1"/>
        <cdr:cNvSpPr txBox="1"/>
      </cdr:nvSpPr>
      <cdr:spPr>
        <a:xfrm xmlns:a="http://schemas.openxmlformats.org/drawingml/2006/main">
          <a:off x="3133741" y="371467"/>
          <a:ext cx="257160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400">
              <a:latin typeface="Arial" pitchFamily="34" charset="0"/>
              <a:cs typeface="Arial" pitchFamily="34" charset="0"/>
            </a:rPr>
            <a:t>*</a:t>
          </a:r>
        </a:p>
      </cdr:txBody>
    </cdr:sp>
  </cdr:relSizeAnchor>
  <cdr:relSizeAnchor xmlns:cdr="http://schemas.openxmlformats.org/drawingml/2006/chartDrawing">
    <cdr:from>
      <cdr:x>0.8875</cdr:x>
      <cdr:y>0.10764</cdr:y>
    </cdr:from>
    <cdr:to>
      <cdr:x>0.93542</cdr:x>
      <cdr:y>0.22569</cdr:y>
    </cdr:to>
    <cdr:sp macro="" textlink="">
      <cdr:nvSpPr>
        <cdr:cNvPr id="7" name="pole tekstowe 1"/>
        <cdr:cNvSpPr txBox="1"/>
      </cdr:nvSpPr>
      <cdr:spPr>
        <a:xfrm xmlns:a="http://schemas.openxmlformats.org/drawingml/2006/main">
          <a:off x="4057666" y="295274"/>
          <a:ext cx="219059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400">
              <a:latin typeface="Arial" pitchFamily="34" charset="0"/>
              <a:cs typeface="Arial" pitchFamily="34" charset="0"/>
            </a:rPr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77"/>
  <sheetViews>
    <sheetView workbookViewId="0">
      <selection activeCell="D4" sqref="D4"/>
    </sheetView>
  </sheetViews>
  <sheetFormatPr defaultRowHeight="14.25"/>
  <cols>
    <col min="2" max="2" width="10" customWidth="1"/>
    <col min="3" max="3" width="10.375" customWidth="1"/>
  </cols>
  <sheetData>
    <row r="1" spans="2:33">
      <c r="B1" s="31" t="s">
        <v>78</v>
      </c>
      <c r="C1" s="31"/>
      <c r="D1" s="31"/>
      <c r="E1" s="31"/>
      <c r="F1" s="31"/>
      <c r="G1" s="31"/>
      <c r="H1" s="31"/>
      <c r="I1" s="31"/>
      <c r="J1" s="31"/>
    </row>
    <row r="4" spans="2:33">
      <c r="C4" s="2" t="s">
        <v>50</v>
      </c>
    </row>
    <row r="5" spans="2:33">
      <c r="C5" s="27" t="s">
        <v>51</v>
      </c>
      <c r="O5" s="28" t="s">
        <v>53</v>
      </c>
      <c r="P5" s="28"/>
      <c r="Q5" s="28"/>
      <c r="Y5" t="s">
        <v>54</v>
      </c>
    </row>
    <row r="7" spans="2:33" ht="15">
      <c r="B7" t="s">
        <v>91</v>
      </c>
      <c r="C7" t="s">
        <v>52</v>
      </c>
      <c r="D7" t="s">
        <v>57</v>
      </c>
      <c r="E7" t="s">
        <v>58</v>
      </c>
      <c r="F7" t="s">
        <v>59</v>
      </c>
      <c r="G7" t="s">
        <v>60</v>
      </c>
      <c r="H7" t="s">
        <v>61</v>
      </c>
      <c r="I7" t="s">
        <v>62</v>
      </c>
      <c r="J7" t="s">
        <v>6</v>
      </c>
      <c r="K7" t="s">
        <v>63</v>
      </c>
      <c r="P7" t="s">
        <v>0</v>
      </c>
      <c r="Q7" t="s">
        <v>1</v>
      </c>
      <c r="R7" t="s">
        <v>2</v>
      </c>
      <c r="S7" t="s">
        <v>3</v>
      </c>
      <c r="T7" t="s">
        <v>4</v>
      </c>
      <c r="U7" t="s">
        <v>5</v>
      </c>
      <c r="V7" t="s">
        <v>6</v>
      </c>
      <c r="W7" t="s">
        <v>7</v>
      </c>
      <c r="Z7" t="s">
        <v>0</v>
      </c>
      <c r="AA7" t="s">
        <v>1</v>
      </c>
      <c r="AB7" t="s">
        <v>2</v>
      </c>
      <c r="AC7" t="s">
        <v>3</v>
      </c>
      <c r="AD7" t="s">
        <v>4</v>
      </c>
      <c r="AE7" t="s">
        <v>5</v>
      </c>
      <c r="AF7" t="s">
        <v>6</v>
      </c>
      <c r="AG7" t="s">
        <v>7</v>
      </c>
    </row>
    <row r="8" spans="2:33">
      <c r="B8" t="s">
        <v>79</v>
      </c>
      <c r="C8" s="1">
        <v>1</v>
      </c>
      <c r="D8" s="2">
        <v>29.9</v>
      </c>
      <c r="E8" s="2">
        <v>28.1</v>
      </c>
      <c r="F8" s="2">
        <v>25.1</v>
      </c>
      <c r="G8" s="2">
        <v>28.8</v>
      </c>
      <c r="H8" s="2">
        <v>29.5</v>
      </c>
      <c r="I8" s="2">
        <v>30.5</v>
      </c>
      <c r="J8" s="2">
        <v>24.7</v>
      </c>
      <c r="K8" s="2">
        <v>29.2</v>
      </c>
      <c r="O8" s="1">
        <v>1</v>
      </c>
      <c r="P8">
        <f>AVERAGE(D8,D21,D34,D47,D60,D73,D86,D99,D112,D125,D138,D151)</f>
        <v>27.124999999999996</v>
      </c>
      <c r="Q8">
        <f t="shared" ref="Q8:W20" si="0">AVERAGE(E8,E21,E34,E47,E60,E73,E86,E99,E112,E125,E138,E151)</f>
        <v>26.366666666666664</v>
      </c>
      <c r="R8">
        <f t="shared" si="0"/>
        <v>29.558333333333334</v>
      </c>
      <c r="S8">
        <f t="shared" si="0"/>
        <v>29.766666666666669</v>
      </c>
      <c r="T8">
        <f t="shared" si="0"/>
        <v>28.88333333333334</v>
      </c>
      <c r="U8">
        <f t="shared" si="0"/>
        <v>29.866666666666671</v>
      </c>
      <c r="V8">
        <f t="shared" si="0"/>
        <v>26.544444444444444</v>
      </c>
      <c r="W8">
        <f t="shared" si="0"/>
        <v>29.224999999999998</v>
      </c>
      <c r="Y8" s="1">
        <v>1</v>
      </c>
      <c r="Z8" s="4">
        <f>STDEV(D8,D21,D34,D47,D60,D73,D86,D99,D112,D125,D138,D151)</f>
        <v>2.5644864805826399</v>
      </c>
      <c r="AA8" s="4">
        <f t="shared" ref="AA8:AG8" si="1">STDEV(E8,E21,E34,E47,E60,E73,E86,E99,E112,E125,E138,E151)</f>
        <v>6.4160782886480359</v>
      </c>
      <c r="AB8" s="4">
        <f t="shared" si="1"/>
        <v>2.6060971632390251</v>
      </c>
      <c r="AC8" s="4">
        <f t="shared" si="1"/>
        <v>1.2375439998298878</v>
      </c>
      <c r="AD8" s="4">
        <f t="shared" si="1"/>
        <v>1.8244966096946833</v>
      </c>
      <c r="AE8" s="4">
        <f t="shared" si="1"/>
        <v>1.4449494066847692</v>
      </c>
      <c r="AF8" s="4">
        <f t="shared" si="1"/>
        <v>2.9669475522458777</v>
      </c>
      <c r="AG8" s="4">
        <f t="shared" si="1"/>
        <v>2.6543703242354919</v>
      </c>
    </row>
    <row r="9" spans="2:33">
      <c r="C9" s="1">
        <v>3</v>
      </c>
      <c r="D9" s="2">
        <v>29</v>
      </c>
      <c r="E9" s="2">
        <v>27.6</v>
      </c>
      <c r="F9" s="2">
        <v>24.7</v>
      </c>
      <c r="G9" s="2">
        <v>29.9</v>
      </c>
      <c r="H9" s="2">
        <v>29.8</v>
      </c>
      <c r="I9" s="2">
        <v>30.98</v>
      </c>
      <c r="J9" s="2">
        <v>28.96</v>
      </c>
      <c r="K9" s="2">
        <v>29.4</v>
      </c>
      <c r="O9" s="1">
        <v>3</v>
      </c>
      <c r="P9">
        <f t="shared" ref="P9:P20" si="2">AVERAGE(D9,D22,D35,D48,D61,D74,D87,D100,D113,D126,D139,D152)</f>
        <v>27.465</v>
      </c>
      <c r="Q9">
        <f t="shared" si="0"/>
        <v>26.655000000000001</v>
      </c>
      <c r="R9">
        <f t="shared" si="0"/>
        <v>29.033333333333328</v>
      </c>
      <c r="S9">
        <f t="shared" si="0"/>
        <v>29.731666666666669</v>
      </c>
      <c r="T9">
        <f t="shared" si="0"/>
        <v>29.051666666666666</v>
      </c>
      <c r="U9">
        <f t="shared" si="0"/>
        <v>29.468333333333334</v>
      </c>
      <c r="V9">
        <f t="shared" si="0"/>
        <v>27.426666666666666</v>
      </c>
      <c r="W9">
        <f t="shared" si="0"/>
        <v>29.806666666666661</v>
      </c>
      <c r="Y9" s="1">
        <v>3</v>
      </c>
      <c r="Z9" s="4">
        <f t="shared" ref="Z9:Z20" si="3">STDEV(D9,D22,D35,D48,D61,D74,D87,D100,D113,D126,D139,D152)</f>
        <v>1.4723666786380931</v>
      </c>
      <c r="AA9" s="4">
        <f t="shared" ref="AA9:AA20" si="4">STDEV(E9,E22,E35,E48,E61,E74,E87,E100,E113,E126,E139,E152)</f>
        <v>4.5080463416187282</v>
      </c>
      <c r="AB9" s="4">
        <f t="shared" ref="AB9:AB20" si="5">STDEV(F9,F22,F35,F48,F61,F74,F87,F100,F113,F126,F139,F152)</f>
        <v>1.9340834490474217</v>
      </c>
      <c r="AC9" s="4">
        <f t="shared" ref="AC9:AC20" si="6">STDEV(G9,G22,G35,G48,G61,G74,G87,G100,G113,G126,G139,G152)</f>
        <v>0.72555725710176033</v>
      </c>
      <c r="AD9" s="4">
        <f t="shared" ref="AD9:AD20" si="7">STDEV(H9,H22,H35,H48,H61,H74,H87,H100,H113,H126,H139,H152)</f>
        <v>1.8262820320547726</v>
      </c>
      <c r="AE9" s="4">
        <f t="shared" ref="AE9:AE20" si="8">STDEV(I9,I22,I35,I48,I61,I74,I87,I100,I113,I126,I139,I152)</f>
        <v>1.467154533184063</v>
      </c>
      <c r="AF9" s="4">
        <f t="shared" ref="AF9:AF20" si="9">STDEV(J9,J22,J35,J48,J61,J74,J87,J100,J113,J126,J139,J152)</f>
        <v>2.6281932957831908</v>
      </c>
      <c r="AG9" s="4">
        <f t="shared" ref="AG9:AG20" si="10">STDEV(K9,K22,K35,K48,K61,K74,K87,K100,K113,K126,K139,K152)</f>
        <v>1.9957469931347267</v>
      </c>
    </row>
    <row r="10" spans="2:33">
      <c r="C10" s="1">
        <v>5</v>
      </c>
      <c r="D10" s="2">
        <v>28.55</v>
      </c>
      <c r="E10" s="2">
        <v>28.35</v>
      </c>
      <c r="F10" s="2">
        <v>25.450000000000003</v>
      </c>
      <c r="G10" s="2">
        <v>29.849999999999998</v>
      </c>
      <c r="H10" s="2">
        <v>29.875</v>
      </c>
      <c r="I10" s="2">
        <v>30.9</v>
      </c>
      <c r="J10" s="2">
        <v>28.9</v>
      </c>
      <c r="K10" s="2">
        <v>28.8</v>
      </c>
      <c r="O10" s="1">
        <v>5</v>
      </c>
      <c r="P10">
        <f t="shared" si="2"/>
        <v>27.731249999999999</v>
      </c>
      <c r="Q10">
        <f t="shared" si="0"/>
        <v>28.193749999999998</v>
      </c>
      <c r="R10">
        <f t="shared" si="0"/>
        <v>28.945833333333336</v>
      </c>
      <c r="S10">
        <f t="shared" si="0"/>
        <v>29.981249999999999</v>
      </c>
      <c r="T10">
        <f t="shared" si="0"/>
        <v>29.745833333333334</v>
      </c>
      <c r="U10">
        <f t="shared" si="0"/>
        <v>29.21875</v>
      </c>
      <c r="V10">
        <f t="shared" si="0"/>
        <v>28.197222222222223</v>
      </c>
      <c r="W10">
        <f t="shared" si="0"/>
        <v>30.008333333333329</v>
      </c>
      <c r="Y10" s="1">
        <v>5</v>
      </c>
      <c r="Z10" s="4">
        <f t="shared" si="3"/>
        <v>0.89061553025271178</v>
      </c>
      <c r="AA10" s="4">
        <f t="shared" si="4"/>
        <v>1.7517239884805431</v>
      </c>
      <c r="AB10" s="4">
        <f t="shared" si="5"/>
        <v>1.7882455003989377</v>
      </c>
      <c r="AC10" s="4">
        <f t="shared" si="6"/>
        <v>0.55197218721118324</v>
      </c>
      <c r="AD10" s="4">
        <f t="shared" si="7"/>
        <v>0.57995232301440136</v>
      </c>
      <c r="AE10" s="4">
        <f t="shared" si="8"/>
        <v>1.9814803063733875</v>
      </c>
      <c r="AF10" s="4">
        <f t="shared" si="9"/>
        <v>1.8660806371763332</v>
      </c>
      <c r="AG10" s="4">
        <f t="shared" si="10"/>
        <v>1.5635163361261599</v>
      </c>
    </row>
    <row r="11" spans="2:33">
      <c r="C11" s="1">
        <v>7</v>
      </c>
      <c r="D11" s="2">
        <v>28.1</v>
      </c>
      <c r="E11" s="2">
        <v>27.725000000000001</v>
      </c>
      <c r="F11" s="2">
        <v>26.625</v>
      </c>
      <c r="G11" s="2">
        <v>29.85</v>
      </c>
      <c r="H11" s="2">
        <v>29.875</v>
      </c>
      <c r="I11" s="2">
        <v>30.5</v>
      </c>
      <c r="J11" s="2">
        <v>28.15</v>
      </c>
      <c r="K11" s="2">
        <v>28.299999999999997</v>
      </c>
      <c r="O11" s="1">
        <v>7</v>
      </c>
      <c r="P11">
        <f t="shared" si="2"/>
        <v>27.464583333333337</v>
      </c>
      <c r="Q11">
        <f t="shared" si="0"/>
        <v>27.779166666666669</v>
      </c>
      <c r="R11">
        <f t="shared" si="0"/>
        <v>28.597916666666666</v>
      </c>
      <c r="S11">
        <f t="shared" si="0"/>
        <v>29.485416666666666</v>
      </c>
      <c r="T11">
        <f t="shared" si="0"/>
        <v>29.181249999999995</v>
      </c>
      <c r="U11">
        <f t="shared" si="0"/>
        <v>29.262499999999999</v>
      </c>
      <c r="V11">
        <f t="shared" si="0"/>
        <v>28.469444444444449</v>
      </c>
      <c r="W11">
        <f t="shared" si="0"/>
        <v>29.325000000000003</v>
      </c>
      <c r="Y11" s="1">
        <v>7</v>
      </c>
      <c r="Z11" s="4">
        <f t="shared" si="3"/>
        <v>1.1363547348135437</v>
      </c>
      <c r="AA11" s="4">
        <f t="shared" si="4"/>
        <v>2.1361826970443016</v>
      </c>
      <c r="AB11" s="4">
        <f t="shared" si="5"/>
        <v>1.5410835301728003</v>
      </c>
      <c r="AC11" s="4">
        <f t="shared" si="6"/>
        <v>1.4288607323404146</v>
      </c>
      <c r="AD11" s="4">
        <f t="shared" si="7"/>
        <v>1.370431459929327</v>
      </c>
      <c r="AE11" s="4">
        <f t="shared" si="8"/>
        <v>1.3918390384994741</v>
      </c>
      <c r="AF11" s="4">
        <f t="shared" si="9"/>
        <v>1.4130959902913711</v>
      </c>
      <c r="AG11" s="4">
        <f t="shared" si="10"/>
        <v>1.9217061548150822</v>
      </c>
    </row>
    <row r="12" spans="2:33">
      <c r="C12" s="1">
        <v>9</v>
      </c>
      <c r="D12" s="2">
        <v>27.125000000000004</v>
      </c>
      <c r="E12" s="2">
        <v>28.1</v>
      </c>
      <c r="F12" s="2">
        <v>28.4</v>
      </c>
      <c r="G12" s="2">
        <v>28.725000000000001</v>
      </c>
      <c r="H12" s="2">
        <v>29.875</v>
      </c>
      <c r="I12" s="2">
        <v>30.5</v>
      </c>
      <c r="J12" s="2">
        <v>27.774999999999999</v>
      </c>
      <c r="K12" s="2">
        <v>26.425000000000004</v>
      </c>
      <c r="O12" s="1">
        <v>9</v>
      </c>
      <c r="P12">
        <f t="shared" si="2"/>
        <v>26.874999999999996</v>
      </c>
      <c r="Q12">
        <f t="shared" si="0"/>
        <v>27.875</v>
      </c>
      <c r="R12">
        <f t="shared" si="0"/>
        <v>29.108333333333334</v>
      </c>
      <c r="S12">
        <f t="shared" si="0"/>
        <v>29.808333333333334</v>
      </c>
      <c r="T12">
        <f t="shared" si="0"/>
        <v>29.552083333333332</v>
      </c>
      <c r="U12">
        <f t="shared" si="0"/>
        <v>29.304166666666671</v>
      </c>
      <c r="V12">
        <f t="shared" si="0"/>
        <v>28.258333333333336</v>
      </c>
      <c r="W12">
        <f t="shared" si="0"/>
        <v>29.53125</v>
      </c>
      <c r="Y12" s="1">
        <v>9</v>
      </c>
      <c r="Z12" s="4">
        <f t="shared" si="3"/>
        <v>2.0107382181224986</v>
      </c>
      <c r="AA12" s="4">
        <f t="shared" si="4"/>
        <v>1.7042727054510247</v>
      </c>
      <c r="AB12" s="4">
        <f t="shared" si="5"/>
        <v>1.4633916603271468</v>
      </c>
      <c r="AC12" s="4">
        <f t="shared" si="6"/>
        <v>1.1009465624331924</v>
      </c>
      <c r="AD12" s="4">
        <f t="shared" si="7"/>
        <v>0.8288449200634922</v>
      </c>
      <c r="AE12" s="4">
        <f t="shared" si="8"/>
        <v>1.4621681182615327</v>
      </c>
      <c r="AF12" s="4">
        <f t="shared" si="9"/>
        <v>1.3845689762521896</v>
      </c>
      <c r="AG12" s="4">
        <f t="shared" si="10"/>
        <v>1.9667729972539751</v>
      </c>
    </row>
    <row r="13" spans="2:33">
      <c r="C13" s="1">
        <v>11</v>
      </c>
      <c r="D13" s="2">
        <v>26.325000000000003</v>
      </c>
      <c r="E13" s="2">
        <v>27.35</v>
      </c>
      <c r="F13" s="2">
        <v>27.45</v>
      </c>
      <c r="G13" s="2">
        <v>29.5</v>
      </c>
      <c r="H13" s="2">
        <v>29.875</v>
      </c>
      <c r="I13" s="2">
        <v>31.024999999999999</v>
      </c>
      <c r="J13" s="2">
        <v>27.4</v>
      </c>
      <c r="K13" s="2">
        <v>27.074999999999996</v>
      </c>
      <c r="O13" s="1">
        <v>11</v>
      </c>
      <c r="P13">
        <f t="shared" si="2"/>
        <v>26.350000000000005</v>
      </c>
      <c r="Q13">
        <f t="shared" si="0"/>
        <v>28.081250000000001</v>
      </c>
      <c r="R13">
        <f t="shared" si="0"/>
        <v>28.872916666666669</v>
      </c>
      <c r="S13">
        <f t="shared" si="0"/>
        <v>29.458333333333332</v>
      </c>
      <c r="T13">
        <f t="shared" si="0"/>
        <v>29.422916666666666</v>
      </c>
      <c r="U13">
        <f t="shared" si="0"/>
        <v>29.731249999999999</v>
      </c>
      <c r="V13">
        <f t="shared" si="0"/>
        <v>28.202777777777779</v>
      </c>
      <c r="W13">
        <f t="shared" si="0"/>
        <v>29.462500000000002</v>
      </c>
      <c r="Y13" s="1">
        <v>11</v>
      </c>
      <c r="Z13" s="4">
        <f t="shared" si="3"/>
        <v>2.7055918525762581</v>
      </c>
      <c r="AA13" s="4">
        <f t="shared" si="4"/>
        <v>1.3965511496670162</v>
      </c>
      <c r="AB13" s="4">
        <f t="shared" si="5"/>
        <v>1.1237345576516977</v>
      </c>
      <c r="AC13" s="4">
        <f t="shared" si="6"/>
        <v>0.95734797827906359</v>
      </c>
      <c r="AD13" s="4">
        <f t="shared" si="7"/>
        <v>0.6677181575178337</v>
      </c>
      <c r="AE13" s="4">
        <f t="shared" si="8"/>
        <v>1.3206887407714216</v>
      </c>
      <c r="AF13" s="4">
        <f t="shared" si="9"/>
        <v>1.4106982116825801</v>
      </c>
      <c r="AG13" s="4">
        <f t="shared" si="10"/>
        <v>1.3318007290200191</v>
      </c>
    </row>
    <row r="14" spans="2:33">
      <c r="C14" s="1">
        <v>13</v>
      </c>
      <c r="D14" s="2">
        <v>28.1</v>
      </c>
      <c r="E14" s="2">
        <v>25.475000000000001</v>
      </c>
      <c r="F14" s="2">
        <v>27.450000000000003</v>
      </c>
      <c r="G14" s="2">
        <v>28.75</v>
      </c>
      <c r="H14" s="2">
        <v>29.5</v>
      </c>
      <c r="I14" s="2">
        <v>28.7</v>
      </c>
      <c r="J14" s="2">
        <v>28.524999999999999</v>
      </c>
      <c r="K14" s="2">
        <v>25.45</v>
      </c>
      <c r="O14" s="1">
        <v>13</v>
      </c>
      <c r="P14">
        <f t="shared" si="2"/>
        <v>26.441666666666666</v>
      </c>
      <c r="Q14">
        <f t="shared" si="0"/>
        <v>27.135416666666668</v>
      </c>
      <c r="R14">
        <f t="shared" si="0"/>
        <v>29.054166666666664</v>
      </c>
      <c r="S14">
        <f t="shared" si="0"/>
        <v>29.208333333333329</v>
      </c>
      <c r="T14">
        <f t="shared" si="0"/>
        <v>29.900000000000002</v>
      </c>
      <c r="U14">
        <f t="shared" si="0"/>
        <v>29.360416666666666</v>
      </c>
      <c r="V14">
        <f t="shared" si="0"/>
        <v>28.266666666666666</v>
      </c>
      <c r="W14">
        <f t="shared" si="0"/>
        <v>30.008333333333329</v>
      </c>
      <c r="Y14" s="1">
        <v>13</v>
      </c>
      <c r="Z14" s="4">
        <f t="shared" si="3"/>
        <v>2.9254435043202824</v>
      </c>
      <c r="AA14" s="4">
        <f t="shared" si="4"/>
        <v>2.0977384557632242</v>
      </c>
      <c r="AB14" s="4">
        <f t="shared" si="5"/>
        <v>0.93625422279270165</v>
      </c>
      <c r="AC14" s="4">
        <f t="shared" si="6"/>
        <v>0.71789887023099874</v>
      </c>
      <c r="AD14" s="4">
        <f t="shared" si="7"/>
        <v>0.71684282542513056</v>
      </c>
      <c r="AE14" s="4">
        <f t="shared" si="8"/>
        <v>1.2080439831196541</v>
      </c>
      <c r="AF14" s="4">
        <f t="shared" si="9"/>
        <v>1.4131635609511297</v>
      </c>
      <c r="AG14" s="4">
        <f t="shared" si="10"/>
        <v>1.6164401590776456</v>
      </c>
    </row>
    <row r="15" spans="2:33">
      <c r="C15" s="1">
        <v>15</v>
      </c>
      <c r="D15" s="2">
        <v>27.2</v>
      </c>
      <c r="E15" s="2">
        <v>26.975000000000001</v>
      </c>
      <c r="F15" s="2">
        <v>28.4</v>
      </c>
      <c r="G15" s="2">
        <v>29.85</v>
      </c>
      <c r="H15" s="2">
        <v>28.95</v>
      </c>
      <c r="I15" s="2">
        <v>29.6</v>
      </c>
      <c r="J15" s="2">
        <v>27.4</v>
      </c>
      <c r="K15" s="2">
        <v>25.074999999999999</v>
      </c>
      <c r="O15" s="1">
        <v>15</v>
      </c>
      <c r="P15">
        <f t="shared" si="2"/>
        <v>26.472916666666666</v>
      </c>
      <c r="Q15">
        <f t="shared" si="0"/>
        <v>27.433333333333326</v>
      </c>
      <c r="R15">
        <f t="shared" si="0"/>
        <v>28.889583333333334</v>
      </c>
      <c r="S15">
        <f t="shared" si="0"/>
        <v>29.360416666666669</v>
      </c>
      <c r="T15">
        <f t="shared" si="0"/>
        <v>29.422916666666666</v>
      </c>
      <c r="U15">
        <f t="shared" si="0"/>
        <v>29.637499999999999</v>
      </c>
      <c r="V15">
        <f t="shared" si="0"/>
        <v>28.136111111111109</v>
      </c>
      <c r="W15">
        <f t="shared" si="0"/>
        <v>29.641666666666666</v>
      </c>
      <c r="Y15" s="1">
        <v>15</v>
      </c>
      <c r="Z15" s="4">
        <f t="shared" si="3"/>
        <v>2.9380624864427944</v>
      </c>
      <c r="AA15" s="4">
        <f t="shared" si="4"/>
        <v>1.1226659288849392</v>
      </c>
      <c r="AB15" s="4">
        <f t="shared" si="5"/>
        <v>0.71258638498112281</v>
      </c>
      <c r="AC15" s="4">
        <f t="shared" si="6"/>
        <v>1.0102012813235215</v>
      </c>
      <c r="AD15" s="4">
        <f t="shared" si="7"/>
        <v>1.0697524317109943</v>
      </c>
      <c r="AE15" s="4">
        <f t="shared" si="8"/>
        <v>1.7115085052772783</v>
      </c>
      <c r="AF15" s="4">
        <f t="shared" si="9"/>
        <v>1.1623730516108393</v>
      </c>
      <c r="AG15" s="4">
        <f t="shared" si="10"/>
        <v>2.2774919751713187</v>
      </c>
    </row>
    <row r="16" spans="2:33">
      <c r="C16" s="1">
        <v>17</v>
      </c>
      <c r="D16" s="2">
        <v>26.85</v>
      </c>
      <c r="E16" s="2">
        <v>27.725000000000001</v>
      </c>
      <c r="F16" s="2">
        <v>28.4</v>
      </c>
      <c r="G16" s="2">
        <v>29.85</v>
      </c>
      <c r="H16" s="2">
        <v>29.6</v>
      </c>
      <c r="I16" s="2">
        <v>30.5</v>
      </c>
      <c r="J16" s="2">
        <v>28.15</v>
      </c>
      <c r="K16" s="2">
        <v>24.8</v>
      </c>
      <c r="O16" s="1">
        <v>17</v>
      </c>
      <c r="P16">
        <f t="shared" si="2"/>
        <v>26.375</v>
      </c>
      <c r="Q16">
        <f t="shared" si="0"/>
        <v>27.620833333333334</v>
      </c>
      <c r="R16">
        <f t="shared" si="0"/>
        <v>28.827083333333334</v>
      </c>
      <c r="S16">
        <f t="shared" si="0"/>
        <v>29.604166666666668</v>
      </c>
      <c r="T16">
        <f t="shared" si="0"/>
        <v>29.554166666666671</v>
      </c>
      <c r="U16">
        <f t="shared" si="0"/>
        <v>29.827083333333331</v>
      </c>
      <c r="V16">
        <f t="shared" si="0"/>
        <v>28.244444444444447</v>
      </c>
      <c r="W16">
        <f t="shared" si="0"/>
        <v>29.366666666666664</v>
      </c>
      <c r="Y16" s="1">
        <v>17</v>
      </c>
      <c r="Z16" s="4">
        <f t="shared" si="3"/>
        <v>2.9265827108825406</v>
      </c>
      <c r="AA16" s="4">
        <f t="shared" si="4"/>
        <v>1.4916370405048713</v>
      </c>
      <c r="AB16" s="4">
        <f t="shared" si="5"/>
        <v>0.59270741798404325</v>
      </c>
      <c r="AC16" s="4">
        <f t="shared" si="6"/>
        <v>0.7216484706221179</v>
      </c>
      <c r="AD16" s="4">
        <f t="shared" si="7"/>
        <v>0.68646271610768927</v>
      </c>
      <c r="AE16" s="4">
        <f t="shared" si="8"/>
        <v>1.8606101862431077</v>
      </c>
      <c r="AF16" s="4">
        <f t="shared" si="9"/>
        <v>1.1677153025364029</v>
      </c>
      <c r="AG16" s="4">
        <f t="shared" si="10"/>
        <v>1.5505986136348022</v>
      </c>
    </row>
    <row r="17" spans="2:33">
      <c r="C17" s="1">
        <v>19</v>
      </c>
      <c r="D17" s="2">
        <v>27.2</v>
      </c>
      <c r="E17" s="2">
        <v>28.1</v>
      </c>
      <c r="F17" s="2">
        <v>28.4</v>
      </c>
      <c r="G17" s="2">
        <v>29.15</v>
      </c>
      <c r="H17" s="2">
        <v>28.674999999999997</v>
      </c>
      <c r="I17" s="2">
        <v>29.6</v>
      </c>
      <c r="J17" s="2">
        <v>28.524999999999999</v>
      </c>
      <c r="K17" s="2">
        <v>23.675000000000001</v>
      </c>
      <c r="O17" s="1">
        <v>19</v>
      </c>
      <c r="P17">
        <f t="shared" si="2"/>
        <v>26.152083333333337</v>
      </c>
      <c r="Q17">
        <f t="shared" si="0"/>
        <v>27.406249999999996</v>
      </c>
      <c r="R17">
        <f t="shared" si="0"/>
        <v>28.693749999999998</v>
      </c>
      <c r="S17">
        <f t="shared" si="0"/>
        <v>29.183333333333337</v>
      </c>
      <c r="T17">
        <f t="shared" si="0"/>
        <v>29.433333333333337</v>
      </c>
      <c r="U17">
        <f t="shared" si="0"/>
        <v>29.49166666666666</v>
      </c>
      <c r="V17">
        <f t="shared" si="0"/>
        <v>28.069444444444443</v>
      </c>
      <c r="W17">
        <f t="shared" si="0"/>
        <v>29.481249999999999</v>
      </c>
      <c r="Y17" s="1">
        <v>19</v>
      </c>
      <c r="Z17" s="4">
        <f t="shared" si="3"/>
        <v>2.966105081763009</v>
      </c>
      <c r="AA17" s="4">
        <f t="shared" si="4"/>
        <v>1.2017092467135</v>
      </c>
      <c r="AB17" s="4">
        <f t="shared" si="5"/>
        <v>1.0200337004237419</v>
      </c>
      <c r="AC17" s="4">
        <f t="shared" si="6"/>
        <v>0.83932693092114963</v>
      </c>
      <c r="AD17" s="4">
        <f t="shared" si="7"/>
        <v>1.3062495469043185</v>
      </c>
      <c r="AE17" s="4">
        <f t="shared" si="8"/>
        <v>2.7547342169547173</v>
      </c>
      <c r="AF17" s="4">
        <f t="shared" si="9"/>
        <v>0.88510043372373914</v>
      </c>
      <c r="AG17" s="4">
        <f t="shared" si="10"/>
        <v>1.9751042837830417</v>
      </c>
    </row>
    <row r="18" spans="2:33">
      <c r="C18" s="1">
        <v>21</v>
      </c>
      <c r="D18" s="2">
        <v>27.650000000000002</v>
      </c>
      <c r="E18" s="2">
        <v>25.85</v>
      </c>
      <c r="F18" s="2">
        <v>27.450000000000003</v>
      </c>
      <c r="G18" s="2">
        <v>29.5</v>
      </c>
      <c r="H18" s="2">
        <v>26.75</v>
      </c>
      <c r="I18" s="2">
        <v>29.65</v>
      </c>
      <c r="J18" s="2">
        <v>29.65</v>
      </c>
      <c r="K18" s="2">
        <v>23.3</v>
      </c>
      <c r="O18" s="1">
        <v>21</v>
      </c>
      <c r="P18">
        <f t="shared" si="2"/>
        <v>26.254166666666674</v>
      </c>
      <c r="Q18">
        <f t="shared" si="0"/>
        <v>26.841666666666665</v>
      </c>
      <c r="R18">
        <f t="shared" si="0"/>
        <v>29.291666666666668</v>
      </c>
      <c r="S18">
        <f t="shared" si="0"/>
        <v>29.418749999999999</v>
      </c>
      <c r="T18">
        <f t="shared" si="0"/>
        <v>28.829166666666666</v>
      </c>
      <c r="U18">
        <f t="shared" si="0"/>
        <v>28.933333333333326</v>
      </c>
      <c r="V18">
        <f t="shared" si="0"/>
        <v>28.274999999999999</v>
      </c>
      <c r="W18">
        <f t="shared" si="0"/>
        <v>29.402083333333334</v>
      </c>
      <c r="Y18" s="1">
        <v>21</v>
      </c>
      <c r="Z18" s="4">
        <f t="shared" si="3"/>
        <v>2.9393264792320966</v>
      </c>
      <c r="AA18" s="4">
        <f t="shared" si="4"/>
        <v>1.5938209283088658</v>
      </c>
      <c r="AB18" s="4">
        <f t="shared" si="5"/>
        <v>1.2032311297149754</v>
      </c>
      <c r="AC18" s="4">
        <f t="shared" si="6"/>
        <v>1.2213128647633589</v>
      </c>
      <c r="AD18" s="4">
        <f t="shared" si="7"/>
        <v>1.3520116885813711</v>
      </c>
      <c r="AE18" s="4">
        <f t="shared" si="8"/>
        <v>2.7831337253775299</v>
      </c>
      <c r="AF18" s="4">
        <f t="shared" si="9"/>
        <v>1.5833114033568769</v>
      </c>
      <c r="AG18" s="4">
        <f t="shared" si="10"/>
        <v>2.0828700242402962</v>
      </c>
    </row>
    <row r="19" spans="2:33">
      <c r="C19" s="1">
        <v>23</v>
      </c>
      <c r="D19" s="2">
        <v>27.3</v>
      </c>
      <c r="E19" s="2">
        <v>26.975000000000001</v>
      </c>
      <c r="F19" s="2">
        <v>26.625</v>
      </c>
      <c r="G19" s="2">
        <v>29.849999999999998</v>
      </c>
      <c r="H19" s="2">
        <v>27.75</v>
      </c>
      <c r="I19" s="2">
        <v>27.900000000000002</v>
      </c>
      <c r="J19" s="2">
        <v>28.9</v>
      </c>
      <c r="K19" s="2">
        <v>24.700000000000003</v>
      </c>
      <c r="O19" s="1">
        <v>23</v>
      </c>
      <c r="P19">
        <f t="shared" si="2"/>
        <v>26.535416666666666</v>
      </c>
      <c r="Q19">
        <f t="shared" si="0"/>
        <v>27.222916666666666</v>
      </c>
      <c r="R19">
        <f t="shared" si="0"/>
        <v>28.783333333333335</v>
      </c>
      <c r="S19">
        <f t="shared" si="0"/>
        <v>29.112499999999997</v>
      </c>
      <c r="T19">
        <f t="shared" si="0"/>
        <v>28.8</v>
      </c>
      <c r="U19">
        <f t="shared" si="0"/>
        <v>28.520833333333329</v>
      </c>
      <c r="V19">
        <f t="shared" si="0"/>
        <v>28.486111111111111</v>
      </c>
      <c r="W19">
        <f t="shared" si="0"/>
        <v>29.489583333333332</v>
      </c>
      <c r="Y19" s="1">
        <v>23</v>
      </c>
      <c r="Z19" s="4">
        <f t="shared" si="3"/>
        <v>3.0860842048940937</v>
      </c>
      <c r="AA19" s="4">
        <f t="shared" si="4"/>
        <v>1.2533799002068056</v>
      </c>
      <c r="AB19" s="4">
        <f t="shared" si="5"/>
        <v>1.8904464760441375</v>
      </c>
      <c r="AC19" s="4">
        <f t="shared" si="6"/>
        <v>1.3375902688315926</v>
      </c>
      <c r="AD19" s="4">
        <f t="shared" si="7"/>
        <v>1.2001420370484941</v>
      </c>
      <c r="AE19" s="4">
        <f t="shared" si="8"/>
        <v>2.9519222037461987</v>
      </c>
      <c r="AF19" s="4">
        <f t="shared" si="9"/>
        <v>1.3133396784956539</v>
      </c>
      <c r="AG19" s="4">
        <f t="shared" si="10"/>
        <v>1.9103919853994886</v>
      </c>
    </row>
    <row r="20" spans="2:33">
      <c r="C20" s="1">
        <v>25</v>
      </c>
      <c r="D20" s="2">
        <v>27.333333333333332</v>
      </c>
      <c r="E20" s="2">
        <v>28.8</v>
      </c>
      <c r="F20" s="2">
        <v>27.766666666666666</v>
      </c>
      <c r="G20" s="2">
        <v>29.733333333333334</v>
      </c>
      <c r="H20" s="2">
        <v>27.533333333333331</v>
      </c>
      <c r="I20" s="2">
        <v>18.3</v>
      </c>
      <c r="J20" s="2">
        <v>28.899999999999995</v>
      </c>
      <c r="K20" s="2">
        <v>25.233333333333334</v>
      </c>
      <c r="O20" s="1">
        <v>25</v>
      </c>
      <c r="P20">
        <f t="shared" si="2"/>
        <v>26.819444444444443</v>
      </c>
      <c r="Q20">
        <f t="shared" si="0"/>
        <v>27.74722222222222</v>
      </c>
      <c r="R20">
        <f t="shared" si="0"/>
        <v>28.822222222222223</v>
      </c>
      <c r="S20">
        <f t="shared" si="0"/>
        <v>28.697222222222226</v>
      </c>
      <c r="T20">
        <f t="shared" si="0"/>
        <v>28.916666666666661</v>
      </c>
      <c r="U20">
        <f t="shared" si="0"/>
        <v>28.058333333333334</v>
      </c>
      <c r="V20">
        <f t="shared" si="0"/>
        <v>28.270370370370372</v>
      </c>
      <c r="W20">
        <f>AVERAGE(K20,K33,K46,K59,K72,K85,K98,K111,K124,K137,K150,K163)</f>
        <v>29.577777777777772</v>
      </c>
      <c r="Y20" s="1">
        <v>25</v>
      </c>
      <c r="Z20" s="4">
        <f t="shared" si="3"/>
        <v>2.0778027600723572</v>
      </c>
      <c r="AA20" s="4">
        <f t="shared" si="4"/>
        <v>1.6953566016428623</v>
      </c>
      <c r="AB20" s="4">
        <f t="shared" si="5"/>
        <v>0.98425312229842599</v>
      </c>
      <c r="AC20" s="4">
        <f t="shared" si="6"/>
        <v>1.4121019745513161</v>
      </c>
      <c r="AD20" s="4">
        <f t="shared" si="7"/>
        <v>1.8546937453092014</v>
      </c>
      <c r="AE20" s="4">
        <f t="shared" si="8"/>
        <v>4.095479769874923</v>
      </c>
      <c r="AF20" s="4">
        <f t="shared" si="9"/>
        <v>1.3542571194860782</v>
      </c>
      <c r="AG20" s="4">
        <f t="shared" si="10"/>
        <v>1.7442739413554926</v>
      </c>
    </row>
    <row r="21" spans="2:33">
      <c r="B21" t="s">
        <v>80</v>
      </c>
      <c r="C21" s="1">
        <v>1</v>
      </c>
      <c r="D21" s="2">
        <v>27.2</v>
      </c>
      <c r="E21" s="2">
        <v>24.1</v>
      </c>
      <c r="F21" s="2">
        <v>26.7</v>
      </c>
      <c r="G21" s="2">
        <v>30.3</v>
      </c>
      <c r="H21" s="2">
        <v>28.5</v>
      </c>
      <c r="I21" s="2">
        <v>30.5</v>
      </c>
      <c r="J21" s="2">
        <v>21</v>
      </c>
      <c r="K21" s="2">
        <v>29</v>
      </c>
    </row>
    <row r="22" spans="2:33">
      <c r="C22" s="1">
        <v>3</v>
      </c>
      <c r="D22" s="2">
        <v>26.360000000000003</v>
      </c>
      <c r="E22" s="2">
        <v>27.26</v>
      </c>
      <c r="F22" s="2">
        <v>26.459999999999997</v>
      </c>
      <c r="G22" s="2">
        <v>30.04</v>
      </c>
      <c r="H22" s="2">
        <v>24.7</v>
      </c>
      <c r="I22" s="2">
        <v>30.560000000000002</v>
      </c>
      <c r="J22" s="2">
        <v>22.119999999999997</v>
      </c>
      <c r="K22" s="2">
        <v>27.96</v>
      </c>
      <c r="Y22" t="s">
        <v>55</v>
      </c>
    </row>
    <row r="23" spans="2:33" ht="15">
      <c r="C23" s="1">
        <v>5</v>
      </c>
      <c r="D23" s="2">
        <v>27.2</v>
      </c>
      <c r="E23" s="2">
        <v>27.725000000000001</v>
      </c>
      <c r="F23" s="2">
        <v>25.900000000000002</v>
      </c>
      <c r="G23" s="2">
        <v>29.324999999999999</v>
      </c>
      <c r="H23" s="2">
        <v>28.774999999999999</v>
      </c>
      <c r="I23" s="2">
        <v>31.625</v>
      </c>
      <c r="J23" s="2">
        <v>24.725000000000001</v>
      </c>
      <c r="K23" s="2">
        <v>30.674999999999997</v>
      </c>
      <c r="P23" s="5">
        <f>AVERAGE(P8:P20)</f>
        <v>26.773963675213675</v>
      </c>
      <c r="Q23" s="5">
        <f t="shared" ref="Q23:W23" si="11">AVERAGE(Q8:Q20)</f>
        <v>27.412190170940164</v>
      </c>
      <c r="R23" s="5">
        <f t="shared" si="11"/>
        <v>28.959882478632487</v>
      </c>
      <c r="S23" s="5">
        <f t="shared" si="11"/>
        <v>29.447414529914532</v>
      </c>
      <c r="T23" s="5">
        <f t="shared" si="11"/>
        <v>29.284102564102568</v>
      </c>
      <c r="U23" s="5">
        <f t="shared" si="11"/>
        <v>29.283141025641026</v>
      </c>
      <c r="V23" s="5">
        <f t="shared" si="11"/>
        <v>28.065156695156688</v>
      </c>
      <c r="W23" s="5">
        <f t="shared" si="11"/>
        <v>29.563547008547008</v>
      </c>
      <c r="Z23" t="s">
        <v>0</v>
      </c>
      <c r="AA23" t="s">
        <v>1</v>
      </c>
      <c r="AB23" t="s">
        <v>2</v>
      </c>
      <c r="AC23" t="s">
        <v>3</v>
      </c>
      <c r="AD23" t="s">
        <v>4</v>
      </c>
      <c r="AE23" t="s">
        <v>5</v>
      </c>
      <c r="AF23" t="s">
        <v>6</v>
      </c>
      <c r="AG23" t="s">
        <v>7</v>
      </c>
    </row>
    <row r="24" spans="2:33">
      <c r="C24" s="1">
        <v>7</v>
      </c>
      <c r="D24" s="2">
        <v>26.849999999999998</v>
      </c>
      <c r="E24" s="2">
        <v>27.4</v>
      </c>
      <c r="F24" s="2">
        <v>26.7</v>
      </c>
      <c r="G24" s="2">
        <v>27.824999999999999</v>
      </c>
      <c r="H24" s="2">
        <v>27.4</v>
      </c>
      <c r="I24" s="2">
        <v>30.75</v>
      </c>
      <c r="J24" s="2">
        <v>27.5</v>
      </c>
      <c r="K24" s="2">
        <v>26.700000000000003</v>
      </c>
      <c r="O24" t="s">
        <v>8</v>
      </c>
      <c r="P24" s="4">
        <f>STDEV(P8:P20)</f>
        <v>0.52123121412010431</v>
      </c>
      <c r="Q24" s="4">
        <f t="shared" ref="Q24:W24" si="12">STDEV(Q8:Q20)</f>
        <v>0.55287006649210602</v>
      </c>
      <c r="R24" s="4">
        <f t="shared" si="12"/>
        <v>0.25606803640492781</v>
      </c>
      <c r="S24" s="4">
        <f t="shared" si="12"/>
        <v>0.34572914882813927</v>
      </c>
      <c r="T24" s="4">
        <f t="shared" si="12"/>
        <v>0.36510660251012733</v>
      </c>
      <c r="U24" s="4">
        <f t="shared" si="12"/>
        <v>0.52082823929107358</v>
      </c>
      <c r="V24" s="4">
        <f t="shared" si="12"/>
        <v>0.52428798499566176</v>
      </c>
      <c r="W24" s="4">
        <f t="shared" si="12"/>
        <v>0.24510716544915062</v>
      </c>
      <c r="Y24" s="1">
        <v>1</v>
      </c>
      <c r="Z24" s="6">
        <f>Z8/SQRT(12)</f>
        <v>0.74030347994877166</v>
      </c>
      <c r="AA24" s="6">
        <f t="shared" ref="AA24:AG24" si="13">AA8/SQRT(12)</f>
        <v>1.8521622635463286</v>
      </c>
      <c r="AB24" s="6">
        <f t="shared" si="13"/>
        <v>0.75231544936518568</v>
      </c>
      <c r="AC24" s="6">
        <f t="shared" si="13"/>
        <v>0.35724818071789599</v>
      </c>
      <c r="AD24" s="6">
        <f t="shared" si="13"/>
        <v>0.52668680437139248</v>
      </c>
      <c r="AE24" s="6">
        <f t="shared" si="13"/>
        <v>0.41712096445742081</v>
      </c>
      <c r="AF24" s="6">
        <f t="shared" si="13"/>
        <v>0.85648398398032943</v>
      </c>
      <c r="AG24" s="6">
        <f t="shared" si="13"/>
        <v>0.76625071061315775</v>
      </c>
    </row>
    <row r="25" spans="2:33">
      <c r="C25" s="1">
        <v>9</v>
      </c>
      <c r="D25" s="2">
        <v>27.324999999999999</v>
      </c>
      <c r="E25" s="2">
        <v>26.799999999999997</v>
      </c>
      <c r="F25" s="2">
        <v>27.7</v>
      </c>
      <c r="G25" s="2">
        <v>29.65</v>
      </c>
      <c r="H25" s="2">
        <v>28.4</v>
      </c>
      <c r="I25" s="2">
        <v>30.5</v>
      </c>
      <c r="J25" s="2">
        <v>27.325000000000003</v>
      </c>
      <c r="K25" s="2">
        <v>29.45</v>
      </c>
      <c r="O25" t="s">
        <v>56</v>
      </c>
      <c r="P25" s="4">
        <f>P24/SQRT(12)</f>
        <v>0.15046649089113887</v>
      </c>
      <c r="Q25" s="4">
        <f t="shared" ref="Q25:W25" si="14">Q24/SQRT(12)</f>
        <v>0.15959984085805187</v>
      </c>
      <c r="R25" s="4">
        <f t="shared" si="14"/>
        <v>7.3920474874621986E-2</v>
      </c>
      <c r="S25" s="4">
        <f t="shared" si="14"/>
        <v>9.9803408571313201E-2</v>
      </c>
      <c r="T25" s="4">
        <f t="shared" si="14"/>
        <v>0.10539719762106586</v>
      </c>
      <c r="U25" s="4">
        <f t="shared" si="14"/>
        <v>0.1503501620781301</v>
      </c>
      <c r="V25" s="4">
        <f t="shared" si="14"/>
        <v>0.1513489046350659</v>
      </c>
      <c r="W25" s="4">
        <f t="shared" si="14"/>
        <v>7.0756343976186631E-2</v>
      </c>
      <c r="Y25" s="1">
        <v>3</v>
      </c>
      <c r="Z25" s="6">
        <f t="shared" ref="Z25:AG25" si="15">Z9/SQRT(12)</f>
        <v>0.42503564912876918</v>
      </c>
      <c r="AA25" s="6">
        <f t="shared" si="15"/>
        <v>1.3013608844264402</v>
      </c>
      <c r="AB25" s="6">
        <f t="shared" si="15"/>
        <v>0.55832179997136444</v>
      </c>
      <c r="AC25" s="6">
        <f t="shared" si="15"/>
        <v>0.20945033885009393</v>
      </c>
      <c r="AD25" s="6">
        <f t="shared" si="15"/>
        <v>0.52720221141149992</v>
      </c>
      <c r="AE25" s="6">
        <f t="shared" si="15"/>
        <v>0.42353103233829925</v>
      </c>
      <c r="AF25" s="6">
        <f t="shared" si="15"/>
        <v>0.75869405340139751</v>
      </c>
      <c r="AG25" s="6">
        <f t="shared" si="15"/>
        <v>0.57612253186036033</v>
      </c>
    </row>
    <row r="26" spans="2:33">
      <c r="C26" s="1">
        <v>11</v>
      </c>
      <c r="D26" s="2">
        <v>27.2</v>
      </c>
      <c r="E26" s="2">
        <v>27.400000000000002</v>
      </c>
      <c r="F26" s="2">
        <v>27.3</v>
      </c>
      <c r="G26" s="2">
        <v>29.65</v>
      </c>
      <c r="H26" s="2">
        <v>29.049999999999997</v>
      </c>
      <c r="I26" s="2">
        <v>30.7</v>
      </c>
      <c r="J26" s="2">
        <v>28.5</v>
      </c>
      <c r="K26" s="2">
        <v>29</v>
      </c>
      <c r="Y26" s="1">
        <v>5</v>
      </c>
      <c r="Z26" s="6">
        <f t="shared" ref="Z26:AG26" si="16">Z10/SQRT(12)</f>
        <v>0.25709855806793225</v>
      </c>
      <c r="AA26" s="6">
        <f t="shared" si="16"/>
        <v>0.50567915814758324</v>
      </c>
      <c r="AB26" s="6">
        <f t="shared" si="16"/>
        <v>0.51622201051623184</v>
      </c>
      <c r="AC26" s="6">
        <f t="shared" si="16"/>
        <v>0.15934064543578158</v>
      </c>
      <c r="AD26" s="6">
        <f t="shared" si="16"/>
        <v>0.16741781490475671</v>
      </c>
      <c r="AE26" s="6">
        <f t="shared" si="16"/>
        <v>0.57200409413930875</v>
      </c>
      <c r="AF26" s="6">
        <f t="shared" si="16"/>
        <v>0.53869107910165226</v>
      </c>
      <c r="AG26" s="6">
        <f t="shared" si="16"/>
        <v>0.45134828877240796</v>
      </c>
    </row>
    <row r="27" spans="2:33">
      <c r="C27" s="1">
        <v>13</v>
      </c>
      <c r="D27" s="2">
        <v>27.674999999999997</v>
      </c>
      <c r="E27" s="2">
        <v>26.55</v>
      </c>
      <c r="F27" s="2">
        <v>28.2</v>
      </c>
      <c r="G27" s="2">
        <v>29.125</v>
      </c>
      <c r="H27" s="2">
        <v>30.375</v>
      </c>
      <c r="I27" s="2">
        <v>29.224999999999998</v>
      </c>
      <c r="J27" s="2">
        <v>28.875</v>
      </c>
      <c r="K27" s="2">
        <v>29</v>
      </c>
      <c r="Y27" s="1">
        <v>7</v>
      </c>
      <c r="Z27" s="6">
        <f t="shared" ref="Z27:AG27" si="17">Z11/SQRT(12)</f>
        <v>0.32803735601975265</v>
      </c>
      <c r="AA27" s="6">
        <f t="shared" si="17"/>
        <v>0.61666282758837421</v>
      </c>
      <c r="AB27" s="6">
        <f t="shared" si="17"/>
        <v>0.44487249549448254</v>
      </c>
      <c r="AC27" s="6">
        <f t="shared" si="17"/>
        <v>0.41247656422561207</v>
      </c>
      <c r="AD27" s="6">
        <f t="shared" si="17"/>
        <v>0.3956094861480644</v>
      </c>
      <c r="AE27" s="6">
        <f t="shared" si="17"/>
        <v>0.40178932177315063</v>
      </c>
      <c r="AF27" s="6">
        <f t="shared" si="17"/>
        <v>0.40792567519275197</v>
      </c>
      <c r="AG27" s="6">
        <f t="shared" si="17"/>
        <v>0.55474878289292417</v>
      </c>
    </row>
    <row r="28" spans="2:33">
      <c r="C28" s="1">
        <v>15</v>
      </c>
      <c r="D28" s="2">
        <v>27.2</v>
      </c>
      <c r="E28" s="2">
        <v>25.7</v>
      </c>
      <c r="F28" s="2">
        <v>28.7</v>
      </c>
      <c r="G28" s="2">
        <v>29</v>
      </c>
      <c r="H28" s="2">
        <v>29.325000000000003</v>
      </c>
      <c r="I28" s="2">
        <v>29.224999999999998</v>
      </c>
      <c r="J28" s="2">
        <v>28.424999999999997</v>
      </c>
      <c r="K28" s="2">
        <v>29</v>
      </c>
      <c r="Y28" s="1">
        <v>9</v>
      </c>
      <c r="Z28" s="6">
        <f t="shared" ref="Z28:AG28" si="18">Z12/SQRT(12)</f>
        <v>0.5804501257514465</v>
      </c>
      <c r="AA28" s="6">
        <f t="shared" si="18"/>
        <v>0.49198115263234049</v>
      </c>
      <c r="AB28" s="6">
        <f t="shared" si="18"/>
        <v>0.42244478450986583</v>
      </c>
      <c r="AC28" s="6">
        <f t="shared" si="18"/>
        <v>0.3178158970920984</v>
      </c>
      <c r="AD28" s="6">
        <f t="shared" si="18"/>
        <v>0.23926691885755555</v>
      </c>
      <c r="AE28" s="6">
        <f t="shared" si="18"/>
        <v>0.42209157833939226</v>
      </c>
      <c r="AF28" s="6">
        <f t="shared" si="18"/>
        <v>0.39969063557540313</v>
      </c>
      <c r="AG28" s="6">
        <f t="shared" si="18"/>
        <v>0.56775845969973482</v>
      </c>
    </row>
    <row r="29" spans="2:33">
      <c r="C29" s="1">
        <v>17</v>
      </c>
      <c r="D29" s="2">
        <v>27.2</v>
      </c>
      <c r="E29" s="2">
        <v>26.8</v>
      </c>
      <c r="F29" s="2">
        <v>28.2</v>
      </c>
      <c r="G29" s="2">
        <v>30.3</v>
      </c>
      <c r="H29" s="2">
        <v>29.325000000000003</v>
      </c>
      <c r="I29" s="2">
        <v>29.3</v>
      </c>
      <c r="J29" s="2">
        <v>28.5</v>
      </c>
      <c r="K29" s="2">
        <v>29</v>
      </c>
      <c r="Y29" s="1">
        <v>11</v>
      </c>
      <c r="Z29" s="6">
        <f t="shared" ref="Z29:AG29" si="19">Z13/SQRT(12)</f>
        <v>0.78103709220108053</v>
      </c>
      <c r="AA29" s="6">
        <f t="shared" si="19"/>
        <v>0.4031495910986666</v>
      </c>
      <c r="AB29" s="6">
        <f t="shared" si="19"/>
        <v>0.32439422467894635</v>
      </c>
      <c r="AC29" s="6">
        <f t="shared" si="19"/>
        <v>0.27636255648378072</v>
      </c>
      <c r="AD29" s="6">
        <f t="shared" si="19"/>
        <v>0.19275362899286114</v>
      </c>
      <c r="AE29" s="6">
        <f t="shared" si="19"/>
        <v>0.38125000000004411</v>
      </c>
      <c r="AF29" s="6">
        <f t="shared" si="19"/>
        <v>0.40723349613013066</v>
      </c>
      <c r="AG29" s="6">
        <f t="shared" si="19"/>
        <v>0.38445775470332394</v>
      </c>
    </row>
    <row r="30" spans="2:33">
      <c r="C30" s="1">
        <v>19</v>
      </c>
      <c r="D30" s="2">
        <v>26.85</v>
      </c>
      <c r="E30" s="2">
        <v>26.45</v>
      </c>
      <c r="F30" s="2">
        <v>27.7</v>
      </c>
      <c r="G30" s="2">
        <v>29.974999999999998</v>
      </c>
      <c r="H30" s="2">
        <v>29.6</v>
      </c>
      <c r="I30" s="2">
        <v>30.75</v>
      </c>
      <c r="J30" s="2">
        <v>28.050000000000004</v>
      </c>
      <c r="K30" s="2">
        <v>29</v>
      </c>
      <c r="Y30" s="1">
        <v>13</v>
      </c>
      <c r="Z30" s="6">
        <f t="shared" ref="Z30:AG30" si="20">Z14/SQRT(12)</f>
        <v>0.84450279735917866</v>
      </c>
      <c r="AA30" s="6">
        <f t="shared" si="20"/>
        <v>0.60556493106216369</v>
      </c>
      <c r="AB30" s="6">
        <f t="shared" si="20"/>
        <v>0.27027331377964509</v>
      </c>
      <c r="AC30" s="6">
        <f t="shared" si="20"/>
        <v>0.20723955298939767</v>
      </c>
      <c r="AD30" s="6">
        <f t="shared" si="20"/>
        <v>0.20693469911292553</v>
      </c>
      <c r="AE30" s="6">
        <f t="shared" si="20"/>
        <v>0.34873225942352004</v>
      </c>
      <c r="AF30" s="6">
        <f t="shared" si="20"/>
        <v>0.40794518116205247</v>
      </c>
      <c r="AG30" s="6">
        <f t="shared" si="20"/>
        <v>0.46662608048620013</v>
      </c>
    </row>
    <row r="31" spans="2:33">
      <c r="C31" s="1">
        <v>21</v>
      </c>
      <c r="D31" s="2">
        <v>26.85</v>
      </c>
      <c r="E31" s="2">
        <v>25.95</v>
      </c>
      <c r="F31" s="2">
        <v>28.7</v>
      </c>
      <c r="G31" s="2">
        <v>30.3</v>
      </c>
      <c r="H31" s="2">
        <v>29.6</v>
      </c>
      <c r="I31" s="2">
        <v>28.025000000000002</v>
      </c>
      <c r="J31" s="2">
        <v>28.5</v>
      </c>
      <c r="K31" s="2">
        <v>29</v>
      </c>
      <c r="Y31" s="1">
        <v>15</v>
      </c>
      <c r="Z31" s="6">
        <f t="shared" ref="Z31:AG31" si="21">Z15/SQRT(12)</f>
        <v>0.84814558372184434</v>
      </c>
      <c r="AA31" s="6">
        <f t="shared" si="21"/>
        <v>0.32408573812587049</v>
      </c>
      <c r="AB31" s="6">
        <f t="shared" si="21"/>
        <v>0.20570597059485679</v>
      </c>
      <c r="AC31" s="6">
        <f t="shared" si="21"/>
        <v>0.29161999085392004</v>
      </c>
      <c r="AD31" s="6">
        <f t="shared" si="21"/>
        <v>0.30881092720729969</v>
      </c>
      <c r="AE31" s="6">
        <f t="shared" si="21"/>
        <v>0.49406994812108534</v>
      </c>
      <c r="AF31" s="6">
        <f t="shared" si="21"/>
        <v>0.33554819712314243</v>
      </c>
      <c r="AG31" s="6">
        <f t="shared" si="21"/>
        <v>0.65745530247118666</v>
      </c>
    </row>
    <row r="32" spans="2:33">
      <c r="C32" s="1">
        <v>23</v>
      </c>
      <c r="D32" s="2">
        <v>25.8</v>
      </c>
      <c r="E32" s="2">
        <v>25.95</v>
      </c>
      <c r="F32" s="2">
        <v>27.2</v>
      </c>
      <c r="G32" s="2">
        <v>30.3</v>
      </c>
      <c r="H32" s="2">
        <v>27.85</v>
      </c>
      <c r="I32" s="2">
        <v>30.074999999999999</v>
      </c>
      <c r="J32" s="2">
        <v>28.049999999999997</v>
      </c>
      <c r="K32" s="2">
        <v>29.9</v>
      </c>
      <c r="Y32" s="1">
        <v>17</v>
      </c>
      <c r="Z32" s="6">
        <f t="shared" ref="Z32:AG32" si="22">Z16/SQRT(12)</f>
        <v>0.84483165796686988</v>
      </c>
      <c r="AA32" s="6">
        <f t="shared" si="22"/>
        <v>0.43059852343435212</v>
      </c>
      <c r="AB32" s="6">
        <f t="shared" si="22"/>
        <v>0.17109989366188771</v>
      </c>
      <c r="AC32" s="6">
        <f t="shared" si="22"/>
        <v>0.20832196938698078</v>
      </c>
      <c r="AD32" s="6">
        <f t="shared" si="22"/>
        <v>0.19816471696670804</v>
      </c>
      <c r="AE32" s="6">
        <f t="shared" si="22"/>
        <v>0.53711189594220898</v>
      </c>
      <c r="AF32" s="6">
        <f t="shared" si="22"/>
        <v>0.33709037212811876</v>
      </c>
      <c r="AG32" s="6">
        <f t="shared" si="22"/>
        <v>0.4476192634935568</v>
      </c>
    </row>
    <row r="33" spans="2:33">
      <c r="C33" s="1">
        <v>25</v>
      </c>
      <c r="D33" s="2">
        <v>27.2</v>
      </c>
      <c r="E33" s="2">
        <v>26.5</v>
      </c>
      <c r="F33" s="2">
        <v>28.7</v>
      </c>
      <c r="G33" s="2">
        <v>29.433333333333334</v>
      </c>
      <c r="H33" s="2">
        <v>29.233333333333334</v>
      </c>
      <c r="I33" s="2">
        <v>30.599999999999998</v>
      </c>
      <c r="J33" s="2">
        <v>27.600000000000005</v>
      </c>
      <c r="K33" s="2">
        <v>29.599999999999998</v>
      </c>
      <c r="Y33" s="1">
        <v>19</v>
      </c>
      <c r="Z33" s="6">
        <f t="shared" ref="Z33:AG33" si="23">Z17/SQRT(12)</f>
        <v>0.8562407837002951</v>
      </c>
      <c r="AA33" s="6">
        <f t="shared" si="23"/>
        <v>0.34690357853885084</v>
      </c>
      <c r="AB33" s="6">
        <f t="shared" si="23"/>
        <v>0.29445836576106876</v>
      </c>
      <c r="AC33" s="6">
        <f t="shared" si="23"/>
        <v>0.24229281475271411</v>
      </c>
      <c r="AD33" s="6">
        <f t="shared" si="23"/>
        <v>0.37708176376701752</v>
      </c>
      <c r="AE33" s="6">
        <f t="shared" si="23"/>
        <v>0.79522327085233957</v>
      </c>
      <c r="AF33" s="6">
        <f t="shared" si="23"/>
        <v>0.25550648683512767</v>
      </c>
      <c r="AG33" s="6">
        <f t="shared" si="23"/>
        <v>0.57016349495986107</v>
      </c>
    </row>
    <row r="34" spans="2:33">
      <c r="B34" t="s">
        <v>81</v>
      </c>
      <c r="C34" s="1">
        <v>1</v>
      </c>
      <c r="D34" s="2">
        <v>29.9</v>
      </c>
      <c r="E34" s="2">
        <v>13.8</v>
      </c>
      <c r="F34" s="2">
        <v>29</v>
      </c>
      <c r="G34" s="2">
        <v>29.2</v>
      </c>
      <c r="H34" s="2">
        <v>29.7</v>
      </c>
      <c r="I34" s="2">
        <v>30.5</v>
      </c>
      <c r="J34" s="2">
        <v>27.7</v>
      </c>
      <c r="K34" s="2">
        <v>26.1</v>
      </c>
      <c r="Y34" s="1">
        <v>21</v>
      </c>
      <c r="Z34" s="6">
        <f t="shared" ref="Z34:AG34" si="24">Z18/SQRT(12)</f>
        <v>0.84851046701042299</v>
      </c>
      <c r="AA34" s="6">
        <f t="shared" si="24"/>
        <v>0.4600964709995915</v>
      </c>
      <c r="AB34" s="6">
        <f t="shared" si="24"/>
        <v>0.34734290831913928</v>
      </c>
      <c r="AC34" s="6">
        <f t="shared" si="24"/>
        <v>0.35256265561793915</v>
      </c>
      <c r="AD34" s="6">
        <f t="shared" si="24"/>
        <v>0.39029215617498758</v>
      </c>
      <c r="AE34" s="6">
        <f t="shared" si="24"/>
        <v>0.80342150276872148</v>
      </c>
      <c r="AF34" s="6">
        <f t="shared" si="24"/>
        <v>0.45706263246954854</v>
      </c>
      <c r="AG34" s="6">
        <f t="shared" si="24"/>
        <v>0.6012727845910687</v>
      </c>
    </row>
    <row r="35" spans="2:33">
      <c r="C35" s="1">
        <v>3</v>
      </c>
      <c r="D35" s="2">
        <v>28.439999999999998</v>
      </c>
      <c r="E35" s="2">
        <v>19.860000000000003</v>
      </c>
      <c r="F35" s="2">
        <v>28.619999999999997</v>
      </c>
      <c r="G35" s="2">
        <v>29.68</v>
      </c>
      <c r="H35" s="2">
        <v>30.3</v>
      </c>
      <c r="I35" s="2">
        <v>29.3</v>
      </c>
      <c r="J35" s="2">
        <v>27.7</v>
      </c>
      <c r="K35" s="2">
        <v>27.98</v>
      </c>
      <c r="Y35" s="1">
        <v>23</v>
      </c>
      <c r="Z35" s="6">
        <f t="shared" ref="Z35:AG35" si="25">Z19/SQRT(12)</f>
        <v>0.89087577321872868</v>
      </c>
      <c r="AA35" s="6">
        <f t="shared" si="25"/>
        <v>0.36181961139063273</v>
      </c>
      <c r="AB35" s="6">
        <f t="shared" si="25"/>
        <v>0.54572489091633114</v>
      </c>
      <c r="AC35" s="6">
        <f t="shared" si="25"/>
        <v>0.38612905088767197</v>
      </c>
      <c r="AD35" s="6">
        <f t="shared" si="25"/>
        <v>0.34645116407786697</v>
      </c>
      <c r="AE35" s="6">
        <f t="shared" si="25"/>
        <v>0.85214653947985064</v>
      </c>
      <c r="AF35" s="6">
        <f t="shared" si="25"/>
        <v>0.3791285084584412</v>
      </c>
      <c r="AG35" s="6">
        <f t="shared" si="25"/>
        <v>0.55148266351404918</v>
      </c>
    </row>
    <row r="36" spans="2:33">
      <c r="C36" s="1">
        <v>5</v>
      </c>
      <c r="D36" s="2">
        <v>28.725000000000001</v>
      </c>
      <c r="E36" s="2">
        <v>29.25</v>
      </c>
      <c r="F36" s="2">
        <v>27.575000000000003</v>
      </c>
      <c r="G36" s="2">
        <v>29.8</v>
      </c>
      <c r="H36" s="2">
        <v>29.8</v>
      </c>
      <c r="I36" s="2">
        <v>29.75</v>
      </c>
      <c r="J36" s="2">
        <v>29.1</v>
      </c>
      <c r="K36" s="2">
        <v>28.775000000000002</v>
      </c>
      <c r="Y36" s="1">
        <v>25</v>
      </c>
      <c r="Z36" s="6">
        <f t="shared" ref="Z36:AG36" si="26">Z20/SQRT(12)</f>
        <v>0.5998099914253614</v>
      </c>
      <c r="AA36" s="6">
        <f t="shared" si="26"/>
        <v>0.48940729516545789</v>
      </c>
      <c r="AB36" s="6">
        <f t="shared" si="26"/>
        <v>0.28412940255486296</v>
      </c>
      <c r="AC36" s="6">
        <f t="shared" si="26"/>
        <v>0.40763872756520225</v>
      </c>
      <c r="AD36" s="6">
        <f t="shared" si="26"/>
        <v>0.53540396655929134</v>
      </c>
      <c r="AE36" s="6">
        <f t="shared" si="26"/>
        <v>1.1822631737989768</v>
      </c>
      <c r="AF36" s="6">
        <f t="shared" si="26"/>
        <v>0.39094035624362722</v>
      </c>
      <c r="AG36" s="6">
        <f t="shared" si="26"/>
        <v>0.50352851479102156</v>
      </c>
    </row>
    <row r="37" spans="2:33">
      <c r="C37" s="1">
        <v>7</v>
      </c>
      <c r="D37" s="2">
        <v>28.724999999999998</v>
      </c>
      <c r="E37" s="2">
        <v>28.9</v>
      </c>
      <c r="F37" s="2">
        <v>29</v>
      </c>
      <c r="G37" s="2">
        <v>29.2</v>
      </c>
      <c r="H37" s="2">
        <v>30.074999999999999</v>
      </c>
      <c r="I37" s="2">
        <v>30.125</v>
      </c>
      <c r="J37" s="2">
        <v>27.75</v>
      </c>
      <c r="K37" s="2">
        <v>30.375</v>
      </c>
    </row>
    <row r="38" spans="2:33">
      <c r="C38" s="1">
        <v>9</v>
      </c>
      <c r="D38" s="2">
        <v>28.724999999999998</v>
      </c>
      <c r="E38" s="2">
        <v>28.55</v>
      </c>
      <c r="F38" s="2">
        <v>28.524999999999999</v>
      </c>
      <c r="G38" s="2">
        <v>30.1</v>
      </c>
      <c r="H38" s="2">
        <v>29.7</v>
      </c>
      <c r="I38" s="2">
        <v>29.75</v>
      </c>
      <c r="J38" s="2">
        <v>27.425000000000001</v>
      </c>
      <c r="K38" s="2">
        <v>30.699999999999996</v>
      </c>
    </row>
    <row r="39" spans="2:33">
      <c r="C39" s="1">
        <v>11</v>
      </c>
      <c r="D39" s="2">
        <v>28.725000000000001</v>
      </c>
      <c r="E39" s="2">
        <v>28.650000000000002</v>
      </c>
      <c r="F39" s="2">
        <v>29.475000000000001</v>
      </c>
      <c r="G39" s="2">
        <v>29.799999999999997</v>
      </c>
      <c r="H39" s="2">
        <v>29.525000000000002</v>
      </c>
      <c r="I39" s="2">
        <v>30.125</v>
      </c>
      <c r="J39" s="2">
        <v>27.7</v>
      </c>
      <c r="K39" s="2">
        <v>30.324999999999999</v>
      </c>
    </row>
    <row r="40" spans="2:33">
      <c r="C40" s="1">
        <v>13</v>
      </c>
      <c r="D40" s="2">
        <v>27.424999999999997</v>
      </c>
      <c r="E40" s="2">
        <v>25.324999999999996</v>
      </c>
      <c r="F40" s="2">
        <v>28.524999999999999</v>
      </c>
      <c r="G40" s="2">
        <v>29.05</v>
      </c>
      <c r="H40" s="2">
        <v>29.7</v>
      </c>
      <c r="I40" s="2">
        <v>29</v>
      </c>
      <c r="J40" s="2">
        <v>28.05</v>
      </c>
      <c r="K40" s="2">
        <v>31.125</v>
      </c>
    </row>
    <row r="41" spans="2:33">
      <c r="C41" s="1">
        <v>15</v>
      </c>
      <c r="D41" s="2">
        <v>26.75</v>
      </c>
      <c r="E41" s="2">
        <v>26.65</v>
      </c>
      <c r="F41" s="2">
        <v>29.475000000000001</v>
      </c>
      <c r="G41" s="2">
        <v>27.174999999999997</v>
      </c>
      <c r="H41" s="2">
        <v>29.425000000000001</v>
      </c>
      <c r="I41" s="2">
        <v>29</v>
      </c>
      <c r="J41" s="2">
        <v>27.7</v>
      </c>
      <c r="K41" s="2">
        <v>30.324999999999996</v>
      </c>
    </row>
    <row r="42" spans="2:33">
      <c r="C42" s="1">
        <v>17</v>
      </c>
      <c r="D42" s="2">
        <v>27.3</v>
      </c>
      <c r="E42" s="2">
        <v>27.400000000000002</v>
      </c>
      <c r="F42" s="2">
        <v>29</v>
      </c>
      <c r="G42" s="2">
        <v>28.6</v>
      </c>
      <c r="H42" s="2">
        <v>29.7</v>
      </c>
      <c r="I42" s="2">
        <v>29.75</v>
      </c>
      <c r="J42" s="2">
        <v>27.425000000000001</v>
      </c>
      <c r="K42" s="2">
        <v>29.1</v>
      </c>
    </row>
    <row r="43" spans="2:33">
      <c r="C43" s="1">
        <v>19</v>
      </c>
      <c r="D43" s="2">
        <v>24.7</v>
      </c>
      <c r="E43" s="2">
        <v>28.2</v>
      </c>
      <c r="F43" s="2">
        <v>29</v>
      </c>
      <c r="G43" s="2">
        <v>28.299999999999997</v>
      </c>
      <c r="H43" s="2">
        <v>29.7</v>
      </c>
      <c r="I43" s="2">
        <v>29.375</v>
      </c>
      <c r="J43" s="2">
        <v>27.7</v>
      </c>
      <c r="K43" s="2">
        <v>30.375</v>
      </c>
    </row>
    <row r="44" spans="2:33">
      <c r="C44" s="1">
        <v>21</v>
      </c>
      <c r="D44" s="2">
        <v>27.3</v>
      </c>
      <c r="E44" s="2">
        <v>28.2</v>
      </c>
      <c r="F44" s="2">
        <v>28.15</v>
      </c>
      <c r="G44" s="2">
        <v>28.299999999999997</v>
      </c>
      <c r="H44" s="2">
        <v>29.7</v>
      </c>
      <c r="I44" s="2">
        <v>27.55</v>
      </c>
      <c r="J44" s="2">
        <v>27.7</v>
      </c>
      <c r="K44" s="2">
        <v>29.1</v>
      </c>
    </row>
    <row r="45" spans="2:33">
      <c r="C45" s="1">
        <v>23</v>
      </c>
      <c r="D45" s="2">
        <v>27.774999999999999</v>
      </c>
      <c r="E45" s="2">
        <v>27.000000000000004</v>
      </c>
      <c r="F45" s="2">
        <v>26.725000000000001</v>
      </c>
      <c r="G45" s="2">
        <v>29.2</v>
      </c>
      <c r="H45" s="2">
        <v>29.7</v>
      </c>
      <c r="I45" s="2">
        <v>24.349999999999998</v>
      </c>
      <c r="J45" s="2">
        <v>27.7</v>
      </c>
      <c r="K45" s="2">
        <v>27.175000000000004</v>
      </c>
    </row>
    <row r="46" spans="2:33">
      <c r="C46" s="1">
        <v>25</v>
      </c>
      <c r="D46" s="2">
        <v>27.3</v>
      </c>
      <c r="E46" s="2">
        <v>27.666666666666668</v>
      </c>
      <c r="F46" s="2">
        <v>27.233333333333334</v>
      </c>
      <c r="G46" s="2">
        <v>27.2</v>
      </c>
      <c r="H46" s="2">
        <v>31.2</v>
      </c>
      <c r="I46" s="2">
        <v>27.933333333333334</v>
      </c>
      <c r="J46" s="2">
        <v>27.7</v>
      </c>
      <c r="K46" s="2">
        <v>28.533333333333331</v>
      </c>
    </row>
    <row r="47" spans="2:33">
      <c r="B47" t="s">
        <v>82</v>
      </c>
      <c r="C47" s="1">
        <v>1</v>
      </c>
      <c r="D47" s="2">
        <v>22.7</v>
      </c>
      <c r="E47" s="2">
        <v>32.9</v>
      </c>
      <c r="F47" s="2">
        <v>30.6</v>
      </c>
      <c r="G47" s="2">
        <v>29.2</v>
      </c>
      <c r="H47" s="2">
        <v>31.6</v>
      </c>
      <c r="I47" s="2">
        <v>28.8</v>
      </c>
      <c r="J47" s="2">
        <v>26.6</v>
      </c>
      <c r="K47" s="2">
        <v>24.8</v>
      </c>
    </row>
    <row r="48" spans="2:33">
      <c r="C48" s="1">
        <v>3</v>
      </c>
      <c r="D48" s="2">
        <v>26.640000000000004</v>
      </c>
      <c r="E48" s="2">
        <v>32.9</v>
      </c>
      <c r="F48" s="2">
        <v>30.6</v>
      </c>
      <c r="G48" s="2">
        <v>29.2</v>
      </c>
      <c r="H48" s="2">
        <v>30.559999999999995</v>
      </c>
      <c r="I48" s="2">
        <v>29.16</v>
      </c>
      <c r="J48" s="2">
        <v>26.74</v>
      </c>
      <c r="K48" s="2">
        <v>29.04</v>
      </c>
    </row>
    <row r="49" spans="2:11">
      <c r="C49" s="1">
        <v>5</v>
      </c>
      <c r="D49" s="2">
        <v>28.5</v>
      </c>
      <c r="E49" s="2">
        <v>31.074999999999999</v>
      </c>
      <c r="F49" s="2">
        <v>30.050000000000004</v>
      </c>
      <c r="G49" s="2">
        <v>29.75</v>
      </c>
      <c r="H49" s="2">
        <v>30.700000000000003</v>
      </c>
      <c r="I49" s="2">
        <v>29.8</v>
      </c>
      <c r="J49" s="2">
        <v>28.8</v>
      </c>
      <c r="K49" s="2">
        <v>29.3</v>
      </c>
    </row>
    <row r="50" spans="2:11">
      <c r="C50" s="1">
        <v>7</v>
      </c>
      <c r="D50" s="2">
        <v>29.4</v>
      </c>
      <c r="E50" s="2">
        <v>30.1</v>
      </c>
      <c r="F50" s="2">
        <v>29.5</v>
      </c>
      <c r="G50" s="2">
        <v>29.475000000000001</v>
      </c>
      <c r="H50" s="2">
        <v>31.199999999999996</v>
      </c>
      <c r="I50" s="2">
        <v>29.024999999999999</v>
      </c>
      <c r="J50" s="2">
        <v>29.8</v>
      </c>
      <c r="K50" s="2">
        <v>28.4</v>
      </c>
    </row>
    <row r="51" spans="2:11">
      <c r="C51" s="1">
        <v>9</v>
      </c>
      <c r="D51" s="2">
        <v>28.949999999999996</v>
      </c>
      <c r="E51" s="2">
        <v>28.524999999999999</v>
      </c>
      <c r="F51" s="2">
        <v>30.049999999999997</v>
      </c>
      <c r="G51" s="2">
        <v>28.975000000000001</v>
      </c>
      <c r="H51" s="2">
        <v>29.999999999999996</v>
      </c>
      <c r="I51" s="2">
        <v>28.9</v>
      </c>
      <c r="J51" s="2">
        <v>29.3</v>
      </c>
      <c r="K51" s="2">
        <v>29.7</v>
      </c>
    </row>
    <row r="52" spans="2:11">
      <c r="C52" s="1">
        <v>11</v>
      </c>
      <c r="D52" s="2">
        <v>28.049999999999997</v>
      </c>
      <c r="E52" s="2">
        <v>28.45</v>
      </c>
      <c r="F52" s="2">
        <v>28.950000000000003</v>
      </c>
      <c r="G52" s="2">
        <v>29.474999999999998</v>
      </c>
      <c r="H52" s="2">
        <v>30</v>
      </c>
      <c r="I52" s="2">
        <v>26.824999999999999</v>
      </c>
      <c r="J52" s="2">
        <v>27.8</v>
      </c>
      <c r="K52" s="2">
        <v>29.3</v>
      </c>
    </row>
    <row r="53" spans="2:11">
      <c r="C53" s="1">
        <v>13</v>
      </c>
      <c r="D53" s="2">
        <v>27.6</v>
      </c>
      <c r="E53" s="2">
        <v>27.125</v>
      </c>
      <c r="F53" s="2">
        <v>28.4</v>
      </c>
      <c r="G53" s="2">
        <v>29.25</v>
      </c>
      <c r="H53" s="2">
        <v>31</v>
      </c>
      <c r="I53" s="2">
        <v>26.4</v>
      </c>
      <c r="J53" s="2">
        <v>29.3</v>
      </c>
      <c r="K53" s="2">
        <v>29.3</v>
      </c>
    </row>
    <row r="54" spans="2:11">
      <c r="C54" s="1">
        <v>15</v>
      </c>
      <c r="D54" s="2">
        <v>27.6</v>
      </c>
      <c r="E54" s="2">
        <v>26.725000000000001</v>
      </c>
      <c r="F54" s="2">
        <v>27.25</v>
      </c>
      <c r="G54" s="2">
        <v>29.2</v>
      </c>
      <c r="H54" s="2">
        <v>32</v>
      </c>
      <c r="I54" s="2">
        <v>25.2</v>
      </c>
      <c r="J54" s="2">
        <v>29.3</v>
      </c>
      <c r="K54" s="2">
        <v>29.3</v>
      </c>
    </row>
    <row r="55" spans="2:11">
      <c r="C55" s="1">
        <v>17</v>
      </c>
      <c r="D55" s="2">
        <v>27.6</v>
      </c>
      <c r="E55" s="2">
        <v>28.45</v>
      </c>
      <c r="F55" s="2">
        <v>28.4</v>
      </c>
      <c r="G55" s="2">
        <v>29.2</v>
      </c>
      <c r="H55" s="2">
        <v>30.4</v>
      </c>
      <c r="I55" s="2">
        <v>24.8</v>
      </c>
      <c r="J55" s="2">
        <v>29.8</v>
      </c>
      <c r="K55" s="2">
        <v>29.3</v>
      </c>
    </row>
    <row r="56" spans="2:11">
      <c r="C56" s="1">
        <v>19</v>
      </c>
      <c r="D56" s="2">
        <v>28.050000000000004</v>
      </c>
      <c r="E56" s="2">
        <v>27.25</v>
      </c>
      <c r="F56" s="2">
        <v>28.4</v>
      </c>
      <c r="G56" s="2">
        <v>28.7</v>
      </c>
      <c r="H56" s="2">
        <v>30.700000000000003</v>
      </c>
      <c r="I56" s="2">
        <v>21.3</v>
      </c>
      <c r="J56" s="2">
        <v>28</v>
      </c>
      <c r="K56" s="2">
        <v>29.3</v>
      </c>
    </row>
    <row r="57" spans="2:11">
      <c r="C57" s="1">
        <v>21</v>
      </c>
      <c r="D57" s="2">
        <v>27.6</v>
      </c>
      <c r="E57" s="2">
        <v>27.125</v>
      </c>
      <c r="F57" s="2">
        <v>29.5</v>
      </c>
      <c r="G57" s="2">
        <v>28.7</v>
      </c>
      <c r="H57" s="2">
        <v>29.999999999999996</v>
      </c>
      <c r="I57" s="2">
        <v>21.3</v>
      </c>
      <c r="J57" s="2">
        <v>27.8</v>
      </c>
      <c r="K57" s="2">
        <v>29.3</v>
      </c>
    </row>
    <row r="58" spans="2:11">
      <c r="C58" s="1">
        <v>23</v>
      </c>
      <c r="D58" s="2">
        <v>27.6</v>
      </c>
      <c r="E58" s="2">
        <v>27.5</v>
      </c>
      <c r="F58" s="2">
        <v>28.4</v>
      </c>
      <c r="G58" s="2">
        <v>28.700000000000003</v>
      </c>
      <c r="H58" s="2">
        <v>29.599999999999998</v>
      </c>
      <c r="I58" s="2">
        <v>21.3</v>
      </c>
      <c r="J58" s="2">
        <v>28.8</v>
      </c>
      <c r="K58" s="2">
        <v>28.849999999999998</v>
      </c>
    </row>
    <row r="59" spans="2:11">
      <c r="C59" s="1">
        <v>25</v>
      </c>
      <c r="D59" s="2">
        <v>27.600000000000005</v>
      </c>
      <c r="E59" s="2">
        <v>27</v>
      </c>
      <c r="F59" s="2">
        <v>28.399999999999995</v>
      </c>
      <c r="G59" s="2">
        <v>26.100000000000005</v>
      </c>
      <c r="H59" s="2">
        <v>29.866666666666664</v>
      </c>
      <c r="I59" s="3">
        <v>21.3</v>
      </c>
      <c r="J59" s="2">
        <v>28.466666666666669</v>
      </c>
      <c r="K59" s="2">
        <v>28.7</v>
      </c>
    </row>
    <row r="60" spans="2:11">
      <c r="B60" t="s">
        <v>83</v>
      </c>
      <c r="C60" s="1">
        <v>1</v>
      </c>
      <c r="D60" s="2">
        <v>27.3</v>
      </c>
      <c r="E60" s="2">
        <v>13.9</v>
      </c>
      <c r="F60" s="2">
        <v>27.2</v>
      </c>
      <c r="G60" s="2">
        <v>30.1</v>
      </c>
      <c r="H60" s="2">
        <v>23.9</v>
      </c>
      <c r="I60" s="2">
        <v>29</v>
      </c>
      <c r="J60" s="2">
        <v>31.6</v>
      </c>
      <c r="K60" s="2">
        <v>30.7</v>
      </c>
    </row>
    <row r="61" spans="2:11">
      <c r="C61" s="1">
        <v>3</v>
      </c>
      <c r="D61" s="2">
        <v>28.439999999999998</v>
      </c>
      <c r="E61" s="2">
        <v>16.66</v>
      </c>
      <c r="F61" s="2">
        <v>28.380000000000003</v>
      </c>
      <c r="G61" s="2">
        <v>30.32</v>
      </c>
      <c r="H61" s="2">
        <v>26.26</v>
      </c>
      <c r="I61" s="2">
        <v>31.340000000000003</v>
      </c>
      <c r="J61" s="2">
        <v>30.8</v>
      </c>
      <c r="K61" s="2">
        <v>31.6</v>
      </c>
    </row>
    <row r="62" spans="2:11">
      <c r="C62" s="1">
        <v>5</v>
      </c>
      <c r="D62" s="2">
        <v>27.774999999999999</v>
      </c>
      <c r="E62" s="2">
        <v>24.35</v>
      </c>
      <c r="F62" s="2">
        <v>30</v>
      </c>
      <c r="G62" s="2">
        <v>30.65</v>
      </c>
      <c r="H62" s="2">
        <v>28.825000000000003</v>
      </c>
      <c r="I62" s="2">
        <v>30.475000000000001</v>
      </c>
      <c r="J62" s="2">
        <v>30.6</v>
      </c>
      <c r="K62" s="2">
        <v>31.074999999999999</v>
      </c>
    </row>
    <row r="63" spans="2:11">
      <c r="C63" s="1">
        <v>7</v>
      </c>
      <c r="D63" s="2">
        <v>27.774999999999999</v>
      </c>
      <c r="E63" s="2">
        <v>23.200000000000003</v>
      </c>
      <c r="F63" s="2">
        <v>29.5</v>
      </c>
      <c r="G63" s="2">
        <v>31.125</v>
      </c>
      <c r="H63" s="2">
        <v>27.4</v>
      </c>
      <c r="I63" s="2">
        <v>30.125</v>
      </c>
      <c r="J63" s="2">
        <v>31.1</v>
      </c>
      <c r="K63" s="2">
        <v>31.049999999999997</v>
      </c>
    </row>
    <row r="64" spans="2:11">
      <c r="C64" s="1">
        <v>9</v>
      </c>
      <c r="D64" s="2">
        <v>25.524999999999999</v>
      </c>
      <c r="E64" s="2">
        <v>24.15</v>
      </c>
      <c r="F64" s="2">
        <v>27.35</v>
      </c>
      <c r="G64" s="2">
        <v>30.925000000000001</v>
      </c>
      <c r="H64" s="2">
        <v>29.800000000000004</v>
      </c>
      <c r="I64" s="2">
        <v>30.125</v>
      </c>
      <c r="J64" s="2">
        <v>31.1</v>
      </c>
      <c r="K64" s="2">
        <v>27.4</v>
      </c>
    </row>
    <row r="65" spans="2:11">
      <c r="C65" s="1">
        <v>11</v>
      </c>
      <c r="D65" s="2">
        <v>27.05</v>
      </c>
      <c r="E65" s="2">
        <v>25.125</v>
      </c>
      <c r="F65" s="2">
        <v>28.675000000000001</v>
      </c>
      <c r="G65" s="2">
        <v>29.400000000000002</v>
      </c>
      <c r="H65" s="2">
        <v>28.774999999999999</v>
      </c>
      <c r="I65" s="2">
        <v>29.75</v>
      </c>
      <c r="J65" s="2">
        <v>30.725000000000001</v>
      </c>
      <c r="K65" s="2">
        <v>27.724999999999998</v>
      </c>
    </row>
    <row r="66" spans="2:11">
      <c r="C66" s="1">
        <v>13</v>
      </c>
      <c r="D66" s="2">
        <v>26.55</v>
      </c>
      <c r="E66" s="2">
        <v>25.125</v>
      </c>
      <c r="F66" s="2">
        <v>28.175000000000001</v>
      </c>
      <c r="G66" s="2">
        <v>29.424999999999997</v>
      </c>
      <c r="H66" s="2">
        <v>28.825000000000003</v>
      </c>
      <c r="I66" s="2">
        <v>29.75</v>
      </c>
      <c r="J66" s="2">
        <v>30.1</v>
      </c>
      <c r="K66" s="2">
        <v>30.05</v>
      </c>
    </row>
    <row r="67" spans="2:11">
      <c r="C67" s="1">
        <v>15</v>
      </c>
      <c r="D67" s="2">
        <v>27.3</v>
      </c>
      <c r="E67" s="2">
        <v>26.625</v>
      </c>
      <c r="F67" s="2">
        <v>28.35</v>
      </c>
      <c r="G67" s="2">
        <v>29.925000000000001</v>
      </c>
      <c r="H67" s="2">
        <v>28.824999999999996</v>
      </c>
      <c r="I67" s="2">
        <v>29</v>
      </c>
      <c r="J67" s="2">
        <v>30.1</v>
      </c>
      <c r="K67" s="2">
        <v>25.075000000000003</v>
      </c>
    </row>
    <row r="68" spans="2:11">
      <c r="C68" s="1">
        <v>17</v>
      </c>
      <c r="D68" s="2">
        <v>26.474999999999998</v>
      </c>
      <c r="E68" s="2">
        <v>23.4</v>
      </c>
      <c r="F68" s="2">
        <v>27.85</v>
      </c>
      <c r="G68" s="2">
        <v>28.75</v>
      </c>
      <c r="H68" s="2">
        <v>28.774999999999999</v>
      </c>
      <c r="I68" s="2">
        <v>29.375</v>
      </c>
      <c r="J68" s="2">
        <v>28.799999999999997</v>
      </c>
      <c r="K68" s="2">
        <v>29.4</v>
      </c>
    </row>
    <row r="69" spans="2:11">
      <c r="C69" s="1">
        <v>19</v>
      </c>
      <c r="D69" s="2">
        <v>25.8</v>
      </c>
      <c r="E69" s="2">
        <v>24.874999999999996</v>
      </c>
      <c r="F69" s="2">
        <v>27.125</v>
      </c>
      <c r="G69" s="2">
        <v>29.125000000000004</v>
      </c>
      <c r="H69" s="2">
        <v>26</v>
      </c>
      <c r="I69" s="2">
        <v>30.125</v>
      </c>
      <c r="J69" s="2">
        <v>29.6</v>
      </c>
      <c r="K69" s="2">
        <v>29.4</v>
      </c>
    </row>
    <row r="70" spans="2:11">
      <c r="C70" s="1">
        <v>21</v>
      </c>
      <c r="D70" s="2">
        <v>25.8</v>
      </c>
      <c r="E70" s="2">
        <v>23.4</v>
      </c>
      <c r="F70" s="2">
        <v>27.85</v>
      </c>
      <c r="G70" s="2">
        <v>29.65</v>
      </c>
      <c r="H70" s="2">
        <v>26</v>
      </c>
      <c r="I70" s="2">
        <v>30.125</v>
      </c>
      <c r="J70" s="2">
        <v>31.1</v>
      </c>
      <c r="K70" s="2">
        <v>29.4</v>
      </c>
    </row>
    <row r="71" spans="2:11">
      <c r="C71" s="1">
        <v>23</v>
      </c>
      <c r="D71" s="2">
        <v>25.8</v>
      </c>
      <c r="E71" s="2">
        <v>24.274999999999999</v>
      </c>
      <c r="F71" s="2">
        <v>26.325000000000003</v>
      </c>
      <c r="G71" s="2">
        <v>28.975000000000001</v>
      </c>
      <c r="H71" s="2">
        <v>26</v>
      </c>
      <c r="I71" s="2">
        <v>29.375</v>
      </c>
      <c r="J71" s="2">
        <v>31.1</v>
      </c>
      <c r="K71" s="2">
        <v>29.4</v>
      </c>
    </row>
    <row r="72" spans="2:11">
      <c r="C72" s="1">
        <v>25</v>
      </c>
      <c r="D72" s="2">
        <v>25.3</v>
      </c>
      <c r="E72" s="2">
        <v>23</v>
      </c>
      <c r="F72" s="2">
        <v>28.066666666666666</v>
      </c>
      <c r="G72" s="2">
        <v>30.100000000000005</v>
      </c>
      <c r="H72" s="2">
        <v>26</v>
      </c>
      <c r="I72" s="2">
        <v>29.5</v>
      </c>
      <c r="J72" s="2">
        <v>29.600000000000005</v>
      </c>
      <c r="K72" s="2">
        <v>29.399999999999995</v>
      </c>
    </row>
    <row r="73" spans="2:11">
      <c r="B73" t="s">
        <v>84</v>
      </c>
      <c r="C73" s="1">
        <v>1</v>
      </c>
      <c r="D73" s="2">
        <v>28.5</v>
      </c>
      <c r="E73" s="2">
        <v>27.3</v>
      </c>
      <c r="F73" s="2">
        <v>28.7</v>
      </c>
      <c r="G73" s="2">
        <v>30</v>
      </c>
      <c r="H73" s="2">
        <v>30</v>
      </c>
      <c r="I73" s="2">
        <v>29.7</v>
      </c>
      <c r="J73" s="2">
        <v>29.1</v>
      </c>
      <c r="K73" s="2">
        <v>30.3</v>
      </c>
    </row>
    <row r="74" spans="2:11">
      <c r="C74" s="1">
        <v>3</v>
      </c>
      <c r="D74" s="2">
        <v>28.02</v>
      </c>
      <c r="E74" s="2">
        <v>25.98</v>
      </c>
      <c r="F74" s="2">
        <v>28.419999999999998</v>
      </c>
      <c r="G74" s="2">
        <v>29.48</v>
      </c>
      <c r="H74" s="2">
        <v>30.32</v>
      </c>
      <c r="I74" s="2">
        <v>28.28</v>
      </c>
      <c r="J74" s="2">
        <v>30.24</v>
      </c>
      <c r="K74" s="2">
        <v>29.7</v>
      </c>
    </row>
    <row r="75" spans="2:11">
      <c r="C75" s="1">
        <v>5</v>
      </c>
      <c r="D75" s="2">
        <v>27.9</v>
      </c>
      <c r="E75" s="2">
        <v>27.474999999999998</v>
      </c>
      <c r="F75" s="2">
        <v>29.1</v>
      </c>
      <c r="G75" s="2">
        <v>29.5</v>
      </c>
      <c r="H75" s="2">
        <v>30.15</v>
      </c>
      <c r="I75" s="2">
        <v>28.8</v>
      </c>
      <c r="J75" s="2">
        <v>30.049999999999997</v>
      </c>
      <c r="K75" s="2">
        <v>29.324999999999999</v>
      </c>
    </row>
    <row r="76" spans="2:11">
      <c r="C76" s="1">
        <v>7</v>
      </c>
      <c r="D76" s="2">
        <v>28.125</v>
      </c>
      <c r="E76" s="2">
        <v>27.824999999999999</v>
      </c>
      <c r="F76" s="2">
        <v>29.099999999999998</v>
      </c>
      <c r="G76" s="2">
        <v>30</v>
      </c>
      <c r="H76" s="2">
        <v>30.15</v>
      </c>
      <c r="I76" s="2">
        <v>28.475000000000001</v>
      </c>
      <c r="J76" s="2">
        <v>29.575000000000003</v>
      </c>
      <c r="K76" s="2">
        <v>26.475000000000001</v>
      </c>
    </row>
    <row r="77" spans="2:11">
      <c r="C77" s="1">
        <v>9</v>
      </c>
      <c r="D77" s="2">
        <v>27.424999999999997</v>
      </c>
      <c r="E77" s="2">
        <v>27.474999999999998</v>
      </c>
      <c r="F77" s="2">
        <v>29.5</v>
      </c>
      <c r="G77" s="2">
        <v>30.45</v>
      </c>
      <c r="H77" s="2">
        <v>29.75</v>
      </c>
      <c r="I77" s="2">
        <v>26.024999999999999</v>
      </c>
      <c r="J77" s="2">
        <v>29.1</v>
      </c>
      <c r="K77" s="2">
        <v>26.1</v>
      </c>
    </row>
    <row r="78" spans="2:11">
      <c r="C78" s="1">
        <v>11</v>
      </c>
      <c r="D78" s="2">
        <v>26.425000000000001</v>
      </c>
      <c r="E78" s="2">
        <v>28.2</v>
      </c>
      <c r="F78" s="2">
        <v>29.900000000000002</v>
      </c>
      <c r="G78" s="2">
        <v>29</v>
      </c>
      <c r="H78" s="2">
        <v>29.75</v>
      </c>
      <c r="I78" s="2">
        <v>28.8</v>
      </c>
      <c r="J78" s="2">
        <v>30.05</v>
      </c>
      <c r="K78" s="2">
        <v>28.95</v>
      </c>
    </row>
    <row r="79" spans="2:11">
      <c r="C79" s="1">
        <v>13</v>
      </c>
      <c r="D79" s="2">
        <v>27.9</v>
      </c>
      <c r="E79" s="2">
        <v>26.8</v>
      </c>
      <c r="F79" s="2">
        <v>29.1</v>
      </c>
      <c r="G79" s="2">
        <v>29.5</v>
      </c>
      <c r="H79" s="2">
        <v>30.950000000000003</v>
      </c>
      <c r="I79" s="2">
        <v>28.8</v>
      </c>
      <c r="J79" s="2">
        <v>29.299999999999997</v>
      </c>
      <c r="K79" s="2">
        <v>30.774999999999999</v>
      </c>
    </row>
    <row r="80" spans="2:11">
      <c r="C80" s="1">
        <v>15</v>
      </c>
      <c r="D80" s="2">
        <v>28.125</v>
      </c>
      <c r="E80" s="2">
        <v>27.274999999999999</v>
      </c>
      <c r="F80" s="2">
        <v>29.5</v>
      </c>
      <c r="G80" s="2">
        <v>29</v>
      </c>
      <c r="H80" s="2">
        <v>29.75</v>
      </c>
      <c r="I80" s="2">
        <v>28.8</v>
      </c>
      <c r="J80" s="2">
        <v>29.15</v>
      </c>
      <c r="K80" s="2">
        <v>30.3</v>
      </c>
    </row>
    <row r="81" spans="2:11">
      <c r="C81" s="1">
        <v>17</v>
      </c>
      <c r="D81" s="2">
        <v>26.425000000000001</v>
      </c>
      <c r="E81" s="2">
        <v>27.475000000000001</v>
      </c>
      <c r="F81" s="2">
        <v>29.900000000000002</v>
      </c>
      <c r="G81" s="2">
        <v>30.274999999999999</v>
      </c>
      <c r="H81" s="2">
        <v>29.5</v>
      </c>
      <c r="I81" s="2">
        <v>28.475000000000001</v>
      </c>
      <c r="J81" s="2">
        <v>29.375</v>
      </c>
      <c r="K81" s="2">
        <v>29.3</v>
      </c>
    </row>
    <row r="82" spans="2:11">
      <c r="C82" s="1">
        <v>19</v>
      </c>
      <c r="D82" s="2">
        <v>27.75</v>
      </c>
      <c r="E82" s="2">
        <v>26.9</v>
      </c>
      <c r="F82" s="2">
        <v>29.9</v>
      </c>
      <c r="G82" s="2">
        <v>28.25</v>
      </c>
      <c r="H82" s="2">
        <v>30.4</v>
      </c>
      <c r="I82" s="2">
        <v>27.824999999999999</v>
      </c>
      <c r="J82" s="2">
        <v>29.1</v>
      </c>
      <c r="K82" s="2">
        <v>29.3</v>
      </c>
    </row>
    <row r="83" spans="2:11">
      <c r="C83" s="1">
        <v>21</v>
      </c>
      <c r="D83" s="2">
        <v>27.375</v>
      </c>
      <c r="E83" s="2">
        <v>27.849999999999998</v>
      </c>
      <c r="F83" s="2">
        <v>29.5</v>
      </c>
      <c r="G83" s="2">
        <v>26.7</v>
      </c>
      <c r="H83" s="2">
        <v>29</v>
      </c>
      <c r="I83" s="2">
        <v>27.5</v>
      </c>
      <c r="J83" s="2">
        <v>29.575000000000003</v>
      </c>
      <c r="K83" s="2">
        <v>28.824999999999999</v>
      </c>
    </row>
    <row r="84" spans="2:11">
      <c r="C84" s="1">
        <v>23</v>
      </c>
      <c r="D84" s="2">
        <v>28.5</v>
      </c>
      <c r="E84" s="2">
        <v>27.099999999999998</v>
      </c>
      <c r="F84" s="2">
        <v>28.7</v>
      </c>
      <c r="G84" s="2">
        <v>25.425000000000001</v>
      </c>
      <c r="H84" s="2">
        <v>28.9</v>
      </c>
      <c r="I84" s="2">
        <v>27.824999999999999</v>
      </c>
      <c r="J84" s="2">
        <v>29.575000000000003</v>
      </c>
      <c r="K84" s="2">
        <v>29.3</v>
      </c>
    </row>
    <row r="85" spans="2:11">
      <c r="C85" s="1">
        <v>25</v>
      </c>
      <c r="D85" s="2">
        <v>28.2</v>
      </c>
      <c r="E85" s="2">
        <v>28.3</v>
      </c>
      <c r="F85" s="2">
        <v>28.733333333333334</v>
      </c>
      <c r="G85" s="2">
        <v>26.900000000000002</v>
      </c>
      <c r="H85" s="2">
        <v>29.666666666666668</v>
      </c>
      <c r="I85" s="2">
        <v>27.933333333333334</v>
      </c>
      <c r="J85" s="2">
        <v>30.833333333333332</v>
      </c>
      <c r="K85" s="2">
        <v>29.3</v>
      </c>
    </row>
    <row r="86" spans="2:11">
      <c r="B86" t="s">
        <v>85</v>
      </c>
      <c r="C86" s="1">
        <v>1</v>
      </c>
      <c r="D86" s="27">
        <v>28.7</v>
      </c>
      <c r="E86" s="27">
        <v>25.6</v>
      </c>
      <c r="F86" s="27">
        <v>30.1</v>
      </c>
      <c r="G86" s="27">
        <v>28.8</v>
      </c>
      <c r="H86" s="27">
        <v>28.4</v>
      </c>
      <c r="I86" s="27">
        <v>29.3</v>
      </c>
      <c r="J86" s="27">
        <v>24.9</v>
      </c>
      <c r="K86" s="27">
        <v>27.3</v>
      </c>
    </row>
    <row r="87" spans="2:11">
      <c r="C87" s="1">
        <v>3</v>
      </c>
      <c r="D87" s="27">
        <v>26.380000000000003</v>
      </c>
      <c r="E87" s="27">
        <v>24.52</v>
      </c>
      <c r="F87" s="27">
        <v>30.1</v>
      </c>
      <c r="G87" s="27">
        <v>29.9</v>
      </c>
      <c r="H87" s="27">
        <v>29.28</v>
      </c>
      <c r="I87" s="27">
        <v>29.3</v>
      </c>
      <c r="J87" s="27">
        <v>25.22</v>
      </c>
      <c r="K87" s="27">
        <v>26.779999999999994</v>
      </c>
    </row>
    <row r="88" spans="2:11">
      <c r="C88" s="1">
        <v>5</v>
      </c>
      <c r="D88" s="27">
        <v>26.774999999999999</v>
      </c>
      <c r="E88" s="27">
        <v>26.5</v>
      </c>
      <c r="F88" s="27">
        <v>30.1</v>
      </c>
      <c r="G88" s="27">
        <v>29.5</v>
      </c>
      <c r="H88" s="27">
        <v>29.5</v>
      </c>
      <c r="I88" s="27">
        <v>28.925000000000001</v>
      </c>
      <c r="J88" s="27">
        <v>26.1</v>
      </c>
      <c r="K88" s="27">
        <v>26.65</v>
      </c>
    </row>
    <row r="89" spans="2:11">
      <c r="C89" s="1">
        <v>7</v>
      </c>
      <c r="D89" s="27">
        <v>25.7</v>
      </c>
      <c r="E89" s="27">
        <v>25.549999999999997</v>
      </c>
      <c r="F89" s="27">
        <v>29.674999999999997</v>
      </c>
      <c r="G89" s="27">
        <v>29.849999999999998</v>
      </c>
      <c r="H89" s="27">
        <v>26.85</v>
      </c>
      <c r="I89" s="27">
        <v>30</v>
      </c>
      <c r="J89" s="27">
        <v>26.5</v>
      </c>
      <c r="K89" s="27">
        <v>26.65</v>
      </c>
    </row>
    <row r="90" spans="2:11">
      <c r="C90" s="1">
        <v>9</v>
      </c>
      <c r="D90" s="27">
        <v>27</v>
      </c>
      <c r="E90" s="27">
        <v>26.5</v>
      </c>
      <c r="F90" s="27">
        <v>29.675000000000004</v>
      </c>
      <c r="G90" s="27">
        <v>31.074999999999999</v>
      </c>
      <c r="H90" s="27">
        <v>27.45</v>
      </c>
      <c r="I90" s="27">
        <v>30.35</v>
      </c>
      <c r="J90" s="27">
        <v>26.5</v>
      </c>
      <c r="K90" s="27">
        <v>28.65</v>
      </c>
    </row>
    <row r="91" spans="2:11">
      <c r="C91" s="1">
        <v>11</v>
      </c>
      <c r="D91" s="27">
        <v>27</v>
      </c>
      <c r="E91" s="27">
        <v>26.5</v>
      </c>
      <c r="F91" s="27">
        <v>29.675000000000004</v>
      </c>
      <c r="G91" s="27">
        <v>30.175000000000001</v>
      </c>
      <c r="H91" s="27">
        <v>28.175000000000001</v>
      </c>
      <c r="I91" s="27">
        <v>30.35</v>
      </c>
      <c r="J91" s="27">
        <v>26.1</v>
      </c>
      <c r="K91" s="27">
        <v>27.950000000000003</v>
      </c>
    </row>
    <row r="92" spans="2:11">
      <c r="C92" s="1">
        <v>13</v>
      </c>
      <c r="D92" s="27">
        <v>27</v>
      </c>
      <c r="E92" s="27">
        <v>24.6</v>
      </c>
      <c r="F92" s="27">
        <v>30.225000000000001</v>
      </c>
      <c r="G92" s="27">
        <v>29.85</v>
      </c>
      <c r="H92" s="27">
        <v>30.225000000000001</v>
      </c>
      <c r="I92" s="27">
        <v>30.7</v>
      </c>
      <c r="J92" s="27">
        <v>26.5</v>
      </c>
      <c r="K92" s="27">
        <v>30.75</v>
      </c>
    </row>
    <row r="93" spans="2:11">
      <c r="C93" s="1">
        <v>15</v>
      </c>
      <c r="D93" s="27">
        <v>27</v>
      </c>
      <c r="E93" s="27">
        <v>26.950000000000003</v>
      </c>
      <c r="F93" s="27">
        <v>28.825000000000003</v>
      </c>
      <c r="G93" s="27">
        <v>30.175000000000001</v>
      </c>
      <c r="H93" s="27">
        <v>29.875</v>
      </c>
      <c r="I93" s="27">
        <v>31.45</v>
      </c>
      <c r="J93" s="27">
        <v>26.75</v>
      </c>
      <c r="K93" s="27">
        <v>31.5</v>
      </c>
    </row>
    <row r="94" spans="2:11">
      <c r="C94" s="1">
        <v>17</v>
      </c>
      <c r="D94" s="27">
        <v>27.85</v>
      </c>
      <c r="E94" s="27">
        <v>27.4</v>
      </c>
      <c r="F94" s="27">
        <v>28.774999999999999</v>
      </c>
      <c r="G94" s="27">
        <v>29.5</v>
      </c>
      <c r="H94" s="27">
        <v>29.875</v>
      </c>
      <c r="I94" s="27">
        <v>32.200000000000003</v>
      </c>
      <c r="J94" s="27">
        <v>26.5</v>
      </c>
      <c r="K94" s="27">
        <v>30.75</v>
      </c>
    </row>
    <row r="95" spans="2:11">
      <c r="C95" s="1">
        <v>19</v>
      </c>
      <c r="D95" s="27">
        <v>28.275000000000002</v>
      </c>
      <c r="E95" s="27">
        <v>26.049999999999997</v>
      </c>
      <c r="F95" s="27">
        <v>27.150000000000002</v>
      </c>
      <c r="G95" s="27">
        <v>29.150000000000002</v>
      </c>
      <c r="H95" s="27">
        <v>28.950000000000003</v>
      </c>
      <c r="I95" s="27">
        <v>31.450000000000003</v>
      </c>
      <c r="J95" s="27">
        <v>26.75</v>
      </c>
      <c r="K95" s="27">
        <v>30.324999999999996</v>
      </c>
    </row>
    <row r="96" spans="2:11">
      <c r="C96" s="1">
        <v>21</v>
      </c>
      <c r="D96" s="27">
        <v>27.85</v>
      </c>
      <c r="E96" s="27">
        <v>25.1</v>
      </c>
      <c r="F96" s="27">
        <v>29.674999999999997</v>
      </c>
      <c r="G96" s="27">
        <v>29.85</v>
      </c>
      <c r="H96" s="27">
        <v>27.85</v>
      </c>
      <c r="I96" s="27">
        <v>32.200000000000003</v>
      </c>
      <c r="J96" s="27">
        <v>26.1</v>
      </c>
      <c r="K96" s="27">
        <v>30.325000000000003</v>
      </c>
    </row>
    <row r="97" spans="2:11">
      <c r="C97" s="1">
        <v>23</v>
      </c>
      <c r="D97" s="27">
        <v>28.7</v>
      </c>
      <c r="E97" s="27">
        <v>26.95</v>
      </c>
      <c r="F97" s="27">
        <v>30.650000000000002</v>
      </c>
      <c r="G97" s="27">
        <v>29.85</v>
      </c>
      <c r="H97" s="27">
        <v>27.85</v>
      </c>
      <c r="I97" s="27">
        <v>31.45</v>
      </c>
      <c r="J97" s="27">
        <v>26.75</v>
      </c>
      <c r="K97" s="27">
        <v>30.75</v>
      </c>
    </row>
    <row r="98" spans="2:11">
      <c r="C98" s="1">
        <v>25</v>
      </c>
      <c r="D98" s="27">
        <v>28.7</v>
      </c>
      <c r="E98" s="27">
        <v>29.466666666666669</v>
      </c>
      <c r="F98" s="27">
        <v>28.966666666666669</v>
      </c>
      <c r="G98" s="27">
        <v>27.8</v>
      </c>
      <c r="H98" s="27"/>
      <c r="I98" s="27">
        <v>32.200000000000003</v>
      </c>
      <c r="J98" s="27">
        <v>26.5</v>
      </c>
      <c r="K98" s="27">
        <v>28.733333333333334</v>
      </c>
    </row>
    <row r="99" spans="2:11">
      <c r="B99" t="s">
        <v>86</v>
      </c>
      <c r="C99" s="1">
        <v>1</v>
      </c>
      <c r="D99" s="27">
        <v>27.5</v>
      </c>
      <c r="E99" s="27">
        <v>33.6</v>
      </c>
      <c r="F99" s="27">
        <v>32.9</v>
      </c>
      <c r="G99" s="27">
        <v>30.3</v>
      </c>
      <c r="H99" s="27">
        <v>28.5</v>
      </c>
      <c r="I99" s="27">
        <v>27.9</v>
      </c>
      <c r="J99" s="27">
        <v>26.4</v>
      </c>
      <c r="K99" s="27">
        <v>25.7</v>
      </c>
    </row>
    <row r="100" spans="2:11">
      <c r="C100" s="1">
        <v>3</v>
      </c>
      <c r="D100" s="27">
        <v>27.5</v>
      </c>
      <c r="E100" s="27">
        <v>29.259999999999998</v>
      </c>
      <c r="F100" s="27">
        <v>29.74</v>
      </c>
      <c r="G100" s="27">
        <v>30.040000000000003</v>
      </c>
      <c r="H100" s="27">
        <v>29.160000000000004</v>
      </c>
      <c r="I100" s="27">
        <v>29.4</v>
      </c>
      <c r="J100" s="27">
        <v>27.440000000000005</v>
      </c>
      <c r="K100" s="27">
        <v>27.459999999999997</v>
      </c>
    </row>
    <row r="101" spans="2:11">
      <c r="C101" s="1">
        <v>5</v>
      </c>
      <c r="D101" s="27">
        <v>27.5</v>
      </c>
      <c r="E101" s="27">
        <v>28.6</v>
      </c>
      <c r="F101" s="27">
        <v>29.75</v>
      </c>
      <c r="G101" s="27">
        <v>30.3</v>
      </c>
      <c r="H101" s="27">
        <v>29.6</v>
      </c>
      <c r="I101" s="27">
        <v>29.4</v>
      </c>
      <c r="J101" s="27">
        <v>28</v>
      </c>
      <c r="K101" s="27">
        <v>31.725000000000001</v>
      </c>
    </row>
    <row r="102" spans="2:11">
      <c r="C102" s="1">
        <v>7</v>
      </c>
      <c r="D102" s="27">
        <v>27.5</v>
      </c>
      <c r="E102" s="27">
        <v>28.6</v>
      </c>
      <c r="F102" s="27">
        <v>28.25</v>
      </c>
      <c r="G102" s="27">
        <v>29.65</v>
      </c>
      <c r="H102" s="27">
        <v>29.325000000000003</v>
      </c>
      <c r="I102" s="27">
        <v>28.274999999999999</v>
      </c>
      <c r="J102" s="27">
        <v>28.049999999999997</v>
      </c>
      <c r="K102" s="27">
        <v>30.1</v>
      </c>
    </row>
    <row r="103" spans="2:11">
      <c r="C103" s="1">
        <v>9</v>
      </c>
      <c r="D103" s="27">
        <v>27.5</v>
      </c>
      <c r="E103" s="27">
        <v>28.6</v>
      </c>
      <c r="F103" s="27">
        <v>28.25</v>
      </c>
      <c r="G103" s="27">
        <v>29.65</v>
      </c>
      <c r="H103" s="27">
        <v>29.325000000000003</v>
      </c>
      <c r="I103" s="27">
        <v>29.024999999999999</v>
      </c>
      <c r="J103" s="27">
        <v>28.300000000000004</v>
      </c>
      <c r="K103" s="27">
        <v>31.3</v>
      </c>
    </row>
    <row r="104" spans="2:11">
      <c r="C104" s="1">
        <v>11</v>
      </c>
      <c r="D104" s="27">
        <v>27.5</v>
      </c>
      <c r="E104" s="27">
        <v>28.6</v>
      </c>
      <c r="F104" s="27">
        <v>26.95</v>
      </c>
      <c r="G104" s="27">
        <v>30.3</v>
      </c>
      <c r="H104" s="27">
        <v>28.950000000000003</v>
      </c>
      <c r="I104" s="27">
        <v>30.2</v>
      </c>
      <c r="J104" s="27">
        <v>27.450000000000003</v>
      </c>
      <c r="K104" s="27">
        <v>30.9</v>
      </c>
    </row>
    <row r="105" spans="2:11">
      <c r="C105" s="1">
        <v>13</v>
      </c>
      <c r="D105" s="27">
        <v>27.5</v>
      </c>
      <c r="E105" s="27">
        <v>28.6</v>
      </c>
      <c r="F105" s="27">
        <v>28.7</v>
      </c>
      <c r="G105" s="27">
        <v>29.974999999999998</v>
      </c>
      <c r="H105" s="27">
        <v>30.000000000000004</v>
      </c>
      <c r="I105" s="27">
        <v>29.024999999999999</v>
      </c>
      <c r="J105" s="27">
        <v>25.65</v>
      </c>
      <c r="K105" s="27">
        <v>31.725000000000001</v>
      </c>
    </row>
    <row r="106" spans="2:11">
      <c r="C106" s="1">
        <v>15</v>
      </c>
      <c r="D106" s="27">
        <v>28.1</v>
      </c>
      <c r="E106" s="27">
        <v>28.6</v>
      </c>
      <c r="F106" s="27">
        <v>28.7</v>
      </c>
      <c r="G106" s="27">
        <v>30.3</v>
      </c>
      <c r="H106" s="27">
        <v>28.450000000000003</v>
      </c>
      <c r="I106" s="27">
        <v>30.2</v>
      </c>
      <c r="J106" s="27">
        <v>27.4</v>
      </c>
      <c r="K106" s="27">
        <v>30.500000000000004</v>
      </c>
    </row>
    <row r="107" spans="2:11">
      <c r="C107" s="1">
        <v>17</v>
      </c>
      <c r="D107" s="27">
        <v>28.1</v>
      </c>
      <c r="E107" s="27">
        <v>28.6</v>
      </c>
      <c r="F107" s="27">
        <v>28.7</v>
      </c>
      <c r="G107" s="27">
        <v>29.65</v>
      </c>
      <c r="H107" s="27">
        <v>29.6</v>
      </c>
      <c r="I107" s="27">
        <v>30.6</v>
      </c>
      <c r="J107" s="27">
        <v>26.65</v>
      </c>
      <c r="K107" s="27">
        <v>30.174999999999997</v>
      </c>
    </row>
    <row r="108" spans="2:11">
      <c r="C108" s="1">
        <v>19</v>
      </c>
      <c r="D108" s="27">
        <v>26.8</v>
      </c>
      <c r="E108" s="27">
        <v>28.6</v>
      </c>
      <c r="F108" s="27">
        <v>28.7</v>
      </c>
      <c r="G108" s="27">
        <v>29.324999999999999</v>
      </c>
      <c r="H108" s="27">
        <v>29.325000000000003</v>
      </c>
      <c r="I108" s="27">
        <v>30.6</v>
      </c>
      <c r="J108" s="27">
        <v>27.4</v>
      </c>
      <c r="K108" s="27">
        <v>30.500000000000004</v>
      </c>
    </row>
    <row r="109" spans="2:11">
      <c r="C109" s="1">
        <v>21</v>
      </c>
      <c r="D109" s="27">
        <v>27.5</v>
      </c>
      <c r="E109" s="27">
        <v>28.6</v>
      </c>
      <c r="F109" s="27">
        <v>30.2</v>
      </c>
      <c r="G109" s="27">
        <v>30.625</v>
      </c>
      <c r="H109" s="27">
        <v>28.5</v>
      </c>
      <c r="I109" s="27">
        <v>31.3</v>
      </c>
      <c r="J109" s="27">
        <v>27.15</v>
      </c>
      <c r="K109" s="27">
        <v>30.5</v>
      </c>
    </row>
    <row r="110" spans="2:11">
      <c r="C110" s="1">
        <v>23</v>
      </c>
      <c r="D110" s="27">
        <v>27.8</v>
      </c>
      <c r="E110" s="27">
        <v>28.6</v>
      </c>
      <c r="F110" s="27">
        <v>30.5</v>
      </c>
      <c r="G110" s="27">
        <v>29.974999999999998</v>
      </c>
      <c r="H110" s="27">
        <v>29.325000000000003</v>
      </c>
      <c r="I110" s="27">
        <v>30.200000000000003</v>
      </c>
      <c r="J110" s="27">
        <v>28.299999999999997</v>
      </c>
      <c r="K110" s="27">
        <v>30.1</v>
      </c>
    </row>
    <row r="111" spans="2:11">
      <c r="C111" s="1">
        <v>25</v>
      </c>
      <c r="D111" s="27">
        <v>28.7</v>
      </c>
      <c r="E111" s="27">
        <v>28.600000000000005</v>
      </c>
      <c r="F111" s="27">
        <v>30.5</v>
      </c>
      <c r="G111" s="27">
        <v>29.866666666666664</v>
      </c>
      <c r="H111" s="27"/>
      <c r="I111" s="27">
        <v>29.433333333333334</v>
      </c>
      <c r="J111" s="27">
        <v>27.933333333333334</v>
      </c>
      <c r="K111" s="27">
        <v>30.633333333333336</v>
      </c>
    </row>
    <row r="112" spans="2:11">
      <c r="B112" t="s">
        <v>87</v>
      </c>
      <c r="C112" s="1">
        <v>1</v>
      </c>
      <c r="D112" s="27">
        <v>23.4</v>
      </c>
      <c r="E112" s="27">
        <v>29.5</v>
      </c>
      <c r="F112" s="27">
        <v>30.9</v>
      </c>
      <c r="G112" s="27">
        <v>29.9</v>
      </c>
      <c r="H112" s="27">
        <v>28.6</v>
      </c>
      <c r="I112" s="27">
        <v>28.6</v>
      </c>
      <c r="J112" s="27">
        <v>26.9</v>
      </c>
      <c r="K112" s="27">
        <v>31.9</v>
      </c>
    </row>
    <row r="113" spans="2:11">
      <c r="C113" s="1">
        <v>3</v>
      </c>
      <c r="D113" s="27">
        <v>26.6</v>
      </c>
      <c r="E113" s="27">
        <v>27.5</v>
      </c>
      <c r="F113" s="27">
        <v>30.9</v>
      </c>
      <c r="G113" s="27">
        <v>30.68</v>
      </c>
      <c r="H113" s="27">
        <v>29.78</v>
      </c>
      <c r="I113" s="27">
        <v>29.6</v>
      </c>
      <c r="J113" s="27">
        <v>27.619999999999997</v>
      </c>
      <c r="K113" s="27">
        <v>32.1</v>
      </c>
    </row>
    <row r="114" spans="2:11">
      <c r="C114" s="1">
        <v>5</v>
      </c>
      <c r="D114" s="27">
        <v>27.5</v>
      </c>
      <c r="E114" s="27">
        <v>27</v>
      </c>
      <c r="F114" s="27">
        <v>30.9</v>
      </c>
      <c r="G114" s="27">
        <v>30.875</v>
      </c>
      <c r="H114" s="27">
        <v>29.7</v>
      </c>
      <c r="I114" s="27">
        <v>29.1</v>
      </c>
      <c r="J114" s="27">
        <v>27.5</v>
      </c>
      <c r="K114" s="27">
        <v>29.4</v>
      </c>
    </row>
    <row r="115" spans="2:11">
      <c r="C115" s="1">
        <v>7</v>
      </c>
      <c r="D115" s="27">
        <v>27.8</v>
      </c>
      <c r="E115" s="27">
        <v>25.7</v>
      </c>
      <c r="F115" s="27">
        <v>30.9</v>
      </c>
      <c r="G115" s="27">
        <v>30.15</v>
      </c>
      <c r="H115" s="27">
        <v>29.425000000000001</v>
      </c>
      <c r="I115" s="27">
        <v>28.85</v>
      </c>
      <c r="J115" s="27">
        <v>27.799999999999997</v>
      </c>
      <c r="K115" s="27">
        <v>31.15</v>
      </c>
    </row>
    <row r="116" spans="2:11">
      <c r="C116" s="1">
        <v>9</v>
      </c>
      <c r="D116" s="27">
        <v>27.5</v>
      </c>
      <c r="E116" s="27">
        <v>27.324999999999999</v>
      </c>
      <c r="F116" s="27">
        <v>29</v>
      </c>
      <c r="G116" s="27">
        <v>30.225000000000001</v>
      </c>
      <c r="H116" s="27">
        <v>30.074999999999999</v>
      </c>
      <c r="I116" s="27">
        <v>28.85</v>
      </c>
      <c r="J116" s="27">
        <v>27.5</v>
      </c>
      <c r="K116" s="27">
        <v>31.774999999999999</v>
      </c>
    </row>
    <row r="117" spans="2:11">
      <c r="C117" s="1">
        <v>11</v>
      </c>
      <c r="D117" s="27">
        <v>27.5</v>
      </c>
      <c r="E117" s="27">
        <v>28.3</v>
      </c>
      <c r="F117" s="27">
        <v>29</v>
      </c>
      <c r="G117" s="27">
        <v>28.75</v>
      </c>
      <c r="H117" s="27">
        <v>29.7</v>
      </c>
      <c r="I117" s="27">
        <v>30</v>
      </c>
      <c r="J117" s="27">
        <v>28.1</v>
      </c>
      <c r="K117" s="27">
        <v>30.4</v>
      </c>
    </row>
    <row r="118" spans="2:11">
      <c r="C118" s="1">
        <v>13</v>
      </c>
      <c r="D118" s="27">
        <v>28.1</v>
      </c>
      <c r="E118" s="27">
        <v>25.7</v>
      </c>
      <c r="F118" s="27">
        <v>29.925000000000001</v>
      </c>
      <c r="G118" s="27">
        <v>29.5</v>
      </c>
      <c r="H118" s="27">
        <v>30.074999999999999</v>
      </c>
      <c r="I118" s="27">
        <v>29.6</v>
      </c>
      <c r="J118" s="27">
        <v>28.1</v>
      </c>
      <c r="K118" s="27">
        <v>30.774999999999999</v>
      </c>
    </row>
    <row r="119" spans="2:11">
      <c r="C119" s="1">
        <v>15</v>
      </c>
      <c r="D119" s="27">
        <v>28.1</v>
      </c>
      <c r="E119" s="27">
        <v>27</v>
      </c>
      <c r="F119" s="27">
        <v>29</v>
      </c>
      <c r="G119" s="27">
        <v>29.549999999999997</v>
      </c>
      <c r="H119" s="27">
        <v>30.074999999999999</v>
      </c>
      <c r="I119" s="27">
        <v>30.400000000000002</v>
      </c>
      <c r="J119" s="27">
        <v>27</v>
      </c>
      <c r="K119" s="27">
        <v>31.4</v>
      </c>
    </row>
    <row r="120" spans="2:11">
      <c r="C120" s="1">
        <v>17</v>
      </c>
      <c r="D120" s="27">
        <v>28.1</v>
      </c>
      <c r="E120" s="27">
        <v>27.974999999999998</v>
      </c>
      <c r="F120" s="27">
        <v>29</v>
      </c>
      <c r="G120" s="27">
        <v>29.5</v>
      </c>
      <c r="H120" s="27">
        <v>30.824999999999999</v>
      </c>
      <c r="I120" s="27">
        <v>31.2</v>
      </c>
      <c r="J120" s="27">
        <v>29</v>
      </c>
      <c r="K120" s="27">
        <v>30.125</v>
      </c>
    </row>
    <row r="121" spans="2:11">
      <c r="C121" s="1">
        <v>19</v>
      </c>
      <c r="D121" s="27">
        <v>27.8</v>
      </c>
      <c r="E121" s="27">
        <v>27.65</v>
      </c>
      <c r="F121" s="27">
        <v>29.95</v>
      </c>
      <c r="G121" s="27">
        <v>28.700000000000003</v>
      </c>
      <c r="H121" s="27">
        <v>30.824999999999999</v>
      </c>
      <c r="I121" s="27">
        <v>31.150000000000002</v>
      </c>
      <c r="J121" s="27">
        <v>27.5</v>
      </c>
      <c r="K121" s="27">
        <v>30.774999999999999</v>
      </c>
    </row>
    <row r="122" spans="2:11">
      <c r="C122" s="1">
        <v>21</v>
      </c>
      <c r="D122" s="27">
        <v>27.5</v>
      </c>
      <c r="E122" s="27">
        <v>26.025000000000002</v>
      </c>
      <c r="F122" s="27">
        <v>29</v>
      </c>
      <c r="G122" s="27">
        <v>29.5</v>
      </c>
      <c r="H122" s="27">
        <v>29.8</v>
      </c>
      <c r="I122" s="27">
        <v>29.500000000000004</v>
      </c>
      <c r="J122" s="27">
        <v>26.9</v>
      </c>
      <c r="K122" s="27">
        <v>30.4</v>
      </c>
    </row>
    <row r="123" spans="2:11">
      <c r="C123" s="1">
        <v>23</v>
      </c>
      <c r="D123" s="27">
        <v>27.8</v>
      </c>
      <c r="E123" s="27">
        <v>27.65</v>
      </c>
      <c r="F123" s="27">
        <v>29</v>
      </c>
      <c r="G123" s="27">
        <v>29.5</v>
      </c>
      <c r="H123" s="27">
        <v>29.8</v>
      </c>
      <c r="I123" s="27">
        <v>28.6</v>
      </c>
      <c r="J123" s="27">
        <v>27.199999999999996</v>
      </c>
      <c r="K123" s="27">
        <v>30.124999999999996</v>
      </c>
    </row>
    <row r="124" spans="2:11">
      <c r="C124" s="1">
        <v>25</v>
      </c>
      <c r="D124" s="27">
        <v>27.900000000000002</v>
      </c>
      <c r="E124" s="27">
        <v>28.3</v>
      </c>
      <c r="F124" s="27">
        <v>29</v>
      </c>
      <c r="G124" s="27">
        <v>28.833333333333332</v>
      </c>
      <c r="H124" s="27"/>
      <c r="I124" s="27">
        <v>28.600000000000005</v>
      </c>
      <c r="J124" s="27">
        <v>26.899999999999995</v>
      </c>
      <c r="K124" s="27">
        <v>31.399999999999995</v>
      </c>
    </row>
    <row r="125" spans="2:11">
      <c r="B125" t="s">
        <v>88</v>
      </c>
      <c r="C125" s="1">
        <v>1</v>
      </c>
      <c r="D125" s="27">
        <v>23.3</v>
      </c>
      <c r="E125" s="27">
        <v>29.7</v>
      </c>
      <c r="F125" s="27">
        <v>28.7</v>
      </c>
      <c r="G125" s="27">
        <v>33.1</v>
      </c>
      <c r="H125" s="27">
        <v>28.8</v>
      </c>
      <c r="I125" s="27">
        <v>33.6</v>
      </c>
      <c r="J125" s="27"/>
      <c r="K125" s="27">
        <v>31.8</v>
      </c>
    </row>
    <row r="126" spans="2:11">
      <c r="C126" s="1">
        <v>3</v>
      </c>
      <c r="D126" s="27">
        <v>24.2</v>
      </c>
      <c r="E126" s="27">
        <v>30.080000000000002</v>
      </c>
      <c r="F126" s="27">
        <v>30.080000000000002</v>
      </c>
      <c r="G126" s="27">
        <v>30.3</v>
      </c>
      <c r="H126" s="27">
        <v>29.68</v>
      </c>
      <c r="I126" s="27">
        <v>30.020000000000003</v>
      </c>
      <c r="J126" s="27"/>
      <c r="K126" s="27">
        <v>31.8</v>
      </c>
    </row>
    <row r="127" spans="2:11">
      <c r="C127" s="1">
        <v>5</v>
      </c>
      <c r="D127" s="27">
        <v>25.65</v>
      </c>
      <c r="E127" s="27">
        <v>29.7</v>
      </c>
      <c r="F127" s="27">
        <v>30.05</v>
      </c>
      <c r="G127" s="27">
        <v>30.574999999999999</v>
      </c>
      <c r="H127" s="27">
        <v>30</v>
      </c>
      <c r="I127" s="27">
        <v>30.074999999999999</v>
      </c>
      <c r="J127" s="27"/>
      <c r="K127" s="27">
        <v>31.099999999999998</v>
      </c>
    </row>
    <row r="128" spans="2:11">
      <c r="C128" s="1">
        <v>7</v>
      </c>
      <c r="D128" s="27">
        <v>25.900000000000002</v>
      </c>
      <c r="E128" s="27">
        <v>27.950000000000003</v>
      </c>
      <c r="F128" s="27">
        <v>29.6</v>
      </c>
      <c r="G128" s="27">
        <v>30.574999999999999</v>
      </c>
      <c r="H128" s="27">
        <v>30.699999999999996</v>
      </c>
      <c r="I128" s="27">
        <v>30.075000000000003</v>
      </c>
      <c r="J128" s="27"/>
      <c r="K128" s="27">
        <v>30.125</v>
      </c>
    </row>
    <row r="129" spans="2:11">
      <c r="C129" s="1">
        <v>9</v>
      </c>
      <c r="D129" s="27">
        <v>21.2</v>
      </c>
      <c r="E129" s="27">
        <v>27.674999999999997</v>
      </c>
      <c r="F129" s="27">
        <v>29.150000000000002</v>
      </c>
      <c r="G129" s="27">
        <v>30.85</v>
      </c>
      <c r="H129" s="27">
        <v>30.4</v>
      </c>
      <c r="I129" s="27">
        <v>30.774999999999999</v>
      </c>
      <c r="J129" s="27"/>
      <c r="K129" s="27">
        <v>30.75</v>
      </c>
    </row>
    <row r="130" spans="2:11">
      <c r="C130" s="1">
        <v>11</v>
      </c>
      <c r="D130" s="27">
        <v>18.325000000000003</v>
      </c>
      <c r="E130" s="27">
        <v>28.8</v>
      </c>
      <c r="F130" s="27">
        <v>28.7</v>
      </c>
      <c r="G130" s="27">
        <v>31.124999999999996</v>
      </c>
      <c r="H130" s="27">
        <v>30.4</v>
      </c>
      <c r="I130" s="27">
        <v>30.775000000000002</v>
      </c>
      <c r="J130" s="27"/>
      <c r="K130" s="27">
        <v>30.4</v>
      </c>
    </row>
    <row r="131" spans="2:11">
      <c r="C131" s="1">
        <v>13</v>
      </c>
      <c r="D131" s="27">
        <v>17.600000000000001</v>
      </c>
      <c r="E131" s="27">
        <v>29.7</v>
      </c>
      <c r="F131" s="27">
        <v>30.05</v>
      </c>
      <c r="G131" s="27">
        <v>29.25</v>
      </c>
      <c r="H131" s="27">
        <v>29.7</v>
      </c>
      <c r="I131" s="27">
        <v>29.8</v>
      </c>
      <c r="J131" s="27"/>
      <c r="K131" s="27">
        <v>30.4</v>
      </c>
    </row>
    <row r="132" spans="2:11">
      <c r="C132" s="1">
        <v>15</v>
      </c>
      <c r="D132" s="27">
        <v>17.600000000000001</v>
      </c>
      <c r="E132" s="27">
        <v>28.8</v>
      </c>
      <c r="F132" s="27">
        <v>29.975000000000001</v>
      </c>
      <c r="G132" s="27">
        <v>30.3</v>
      </c>
      <c r="H132" s="27">
        <v>29.625</v>
      </c>
      <c r="I132" s="27">
        <v>30.074999999999999</v>
      </c>
      <c r="J132" s="27"/>
      <c r="K132" s="27">
        <v>31.45</v>
      </c>
    </row>
    <row r="133" spans="2:11">
      <c r="C133" s="1">
        <v>17</v>
      </c>
      <c r="D133" s="27">
        <v>17.600000000000001</v>
      </c>
      <c r="E133" s="27">
        <v>28.5</v>
      </c>
      <c r="F133" s="27">
        <v>28.7</v>
      </c>
      <c r="G133" s="27">
        <v>30.85</v>
      </c>
      <c r="H133" s="27">
        <v>28.125</v>
      </c>
      <c r="I133" s="27">
        <v>30.624999999999996</v>
      </c>
      <c r="J133" s="27"/>
      <c r="K133" s="27">
        <v>29.65</v>
      </c>
    </row>
    <row r="134" spans="2:11">
      <c r="C134" s="1">
        <v>19</v>
      </c>
      <c r="D134" s="27">
        <v>17.600000000000001</v>
      </c>
      <c r="E134" s="27">
        <v>27.4</v>
      </c>
      <c r="F134" s="27">
        <v>29.6</v>
      </c>
      <c r="G134" s="27">
        <v>30.85</v>
      </c>
      <c r="H134" s="27">
        <v>28.8</v>
      </c>
      <c r="I134" s="27">
        <v>30.625</v>
      </c>
      <c r="J134" s="27"/>
      <c r="K134" s="27">
        <v>31.099999999999998</v>
      </c>
    </row>
    <row r="135" spans="2:11">
      <c r="C135" s="1">
        <v>21</v>
      </c>
      <c r="D135" s="27">
        <v>17.600000000000001</v>
      </c>
      <c r="E135" s="27">
        <v>27.4</v>
      </c>
      <c r="F135" s="27">
        <v>31.25</v>
      </c>
      <c r="G135" s="27">
        <v>31.4</v>
      </c>
      <c r="H135" s="27">
        <v>30</v>
      </c>
      <c r="I135" s="27">
        <v>29.774999999999999</v>
      </c>
      <c r="J135" s="27"/>
      <c r="K135" s="27">
        <v>31.2</v>
      </c>
    </row>
    <row r="136" spans="2:11">
      <c r="C136" s="1">
        <v>23</v>
      </c>
      <c r="D136" s="27">
        <v>17.600000000000001</v>
      </c>
      <c r="E136" s="27">
        <v>27.95</v>
      </c>
      <c r="F136" s="27">
        <v>29.175000000000001</v>
      </c>
      <c r="G136" s="27">
        <v>30.3</v>
      </c>
      <c r="H136" s="27">
        <v>29.225000000000001</v>
      </c>
      <c r="I136" s="27">
        <v>30.9</v>
      </c>
      <c r="J136" s="27"/>
      <c r="K136" s="27">
        <v>31.45</v>
      </c>
    </row>
    <row r="137" spans="2:11">
      <c r="C137" s="1">
        <v>25</v>
      </c>
      <c r="D137" s="27">
        <v>21.400000000000002</v>
      </c>
      <c r="E137" s="27">
        <v>28.5</v>
      </c>
      <c r="F137" s="27">
        <v>30.5</v>
      </c>
      <c r="G137" s="27">
        <v>30.3</v>
      </c>
      <c r="H137" s="27"/>
      <c r="I137" s="27">
        <v>30.899999999999995</v>
      </c>
      <c r="J137" s="27"/>
      <c r="K137" s="27">
        <v>30.866666666666664</v>
      </c>
    </row>
    <row r="138" spans="2:11">
      <c r="B138" t="s">
        <v>89</v>
      </c>
      <c r="C138" s="1">
        <v>1</v>
      </c>
      <c r="D138" s="27">
        <v>28.9</v>
      </c>
      <c r="E138" s="27">
        <v>29.5</v>
      </c>
      <c r="F138" s="27">
        <v>34.5</v>
      </c>
      <c r="G138" s="27">
        <v>29.2</v>
      </c>
      <c r="H138" s="27">
        <v>30.1</v>
      </c>
      <c r="I138" s="27">
        <v>29.8</v>
      </c>
      <c r="J138" s="27"/>
      <c r="K138" s="27">
        <v>31.9</v>
      </c>
    </row>
    <row r="139" spans="2:11">
      <c r="C139" s="1">
        <v>3</v>
      </c>
      <c r="D139" s="27">
        <v>29.2</v>
      </c>
      <c r="E139" s="27">
        <v>29.76</v>
      </c>
      <c r="F139" s="27">
        <v>28.9</v>
      </c>
      <c r="G139" s="27">
        <v>29.380000000000003</v>
      </c>
      <c r="H139" s="27">
        <v>30.559999999999995</v>
      </c>
      <c r="I139" s="27">
        <v>30.020000000000003</v>
      </c>
      <c r="J139" s="27"/>
      <c r="K139" s="27">
        <v>31.640000000000004</v>
      </c>
    </row>
    <row r="140" spans="2:11">
      <c r="C140" s="1">
        <v>5</v>
      </c>
      <c r="D140" s="27">
        <v>28.499999999999996</v>
      </c>
      <c r="E140" s="27">
        <v>29.5</v>
      </c>
      <c r="F140" s="27">
        <v>28.175000000000001</v>
      </c>
      <c r="G140" s="27">
        <v>30.375</v>
      </c>
      <c r="H140" s="27">
        <v>30.524999999999999</v>
      </c>
      <c r="I140" s="27">
        <v>28.024999999999999</v>
      </c>
      <c r="J140" s="27"/>
      <c r="K140" s="27">
        <v>31.274999999999999</v>
      </c>
    </row>
    <row r="141" spans="2:11">
      <c r="C141" s="1">
        <v>7</v>
      </c>
      <c r="D141" s="27">
        <v>26.099999999999998</v>
      </c>
      <c r="E141" s="27">
        <v>30.8</v>
      </c>
      <c r="F141" s="27">
        <v>25.6</v>
      </c>
      <c r="G141" s="27">
        <v>30.375000000000004</v>
      </c>
      <c r="H141" s="27">
        <v>28.774999999999999</v>
      </c>
      <c r="I141" s="27">
        <v>29.3</v>
      </c>
      <c r="J141" s="27"/>
      <c r="K141" s="27">
        <v>31.6</v>
      </c>
    </row>
    <row r="142" spans="2:11">
      <c r="C142" s="1">
        <v>9</v>
      </c>
      <c r="D142" s="27">
        <v>26.324999999999999</v>
      </c>
      <c r="E142" s="27">
        <v>30.8</v>
      </c>
      <c r="F142" s="27">
        <v>28.675000000000001</v>
      </c>
      <c r="G142" s="27">
        <v>29.875</v>
      </c>
      <c r="H142" s="27">
        <v>30.1</v>
      </c>
      <c r="I142" s="27">
        <v>29.8</v>
      </c>
      <c r="J142" s="27"/>
      <c r="K142" s="27">
        <v>31.25</v>
      </c>
    </row>
    <row r="143" spans="2:11">
      <c r="C143" s="1">
        <v>11</v>
      </c>
      <c r="D143" s="27">
        <v>24.8</v>
      </c>
      <c r="E143" s="27">
        <v>30.8</v>
      </c>
      <c r="F143" s="27">
        <v>30.1</v>
      </c>
      <c r="G143" s="27">
        <v>29.125</v>
      </c>
      <c r="H143" s="27">
        <v>30.1</v>
      </c>
      <c r="I143" s="27">
        <v>30.625</v>
      </c>
      <c r="J143" s="27"/>
      <c r="K143" s="27">
        <v>30.924999999999997</v>
      </c>
    </row>
    <row r="144" spans="2:11">
      <c r="C144" s="1">
        <v>13</v>
      </c>
      <c r="D144" s="27">
        <v>24.8</v>
      </c>
      <c r="E144" s="27">
        <v>29.824999999999999</v>
      </c>
      <c r="F144" s="27">
        <v>30</v>
      </c>
      <c r="G144" s="27">
        <v>29.625000000000004</v>
      </c>
      <c r="H144" s="27">
        <v>29.799999999999997</v>
      </c>
      <c r="I144" s="27">
        <v>30.075000000000003</v>
      </c>
      <c r="J144" s="27"/>
      <c r="K144" s="27">
        <v>30.6</v>
      </c>
    </row>
    <row r="145" spans="2:11">
      <c r="C145" s="1">
        <v>15</v>
      </c>
      <c r="D145" s="27">
        <v>24.8</v>
      </c>
      <c r="E145" s="27">
        <v>29.5</v>
      </c>
      <c r="F145" s="27">
        <v>29</v>
      </c>
      <c r="G145" s="27">
        <v>30.1</v>
      </c>
      <c r="H145" s="27">
        <v>27.524999999999999</v>
      </c>
      <c r="I145" s="27">
        <v>31.9</v>
      </c>
      <c r="J145" s="27"/>
      <c r="K145" s="27">
        <v>30.525000000000002</v>
      </c>
    </row>
    <row r="146" spans="2:11">
      <c r="C146" s="1">
        <v>17</v>
      </c>
      <c r="D146" s="27">
        <v>24.8</v>
      </c>
      <c r="E146" s="27">
        <v>28.525000000000002</v>
      </c>
      <c r="F146" s="27">
        <v>29.5</v>
      </c>
      <c r="G146" s="27">
        <v>30.15</v>
      </c>
      <c r="H146" s="27">
        <v>29.425000000000004</v>
      </c>
      <c r="I146" s="27">
        <v>30.9</v>
      </c>
      <c r="J146" s="27"/>
      <c r="K146" s="27">
        <v>30.299999999999997</v>
      </c>
    </row>
    <row r="147" spans="2:11">
      <c r="C147" s="1">
        <v>19</v>
      </c>
      <c r="D147" s="27">
        <v>24.8</v>
      </c>
      <c r="E147" s="27">
        <v>28.2</v>
      </c>
      <c r="F147" s="27">
        <v>28.5</v>
      </c>
      <c r="G147" s="27">
        <v>30.375</v>
      </c>
      <c r="H147" s="27">
        <v>30.475000000000001</v>
      </c>
      <c r="I147" s="27">
        <v>30.9</v>
      </c>
      <c r="J147" s="27"/>
      <c r="K147" s="27">
        <v>29.15</v>
      </c>
    </row>
    <row r="148" spans="2:11">
      <c r="C148" s="1">
        <v>21</v>
      </c>
      <c r="D148" s="27">
        <v>24.05</v>
      </c>
      <c r="E148" s="27">
        <v>28.2</v>
      </c>
      <c r="F148" s="27">
        <v>29</v>
      </c>
      <c r="G148" s="27">
        <v>29.875</v>
      </c>
      <c r="H148" s="27">
        <v>30.1</v>
      </c>
      <c r="I148" s="27">
        <v>30.074999999999999</v>
      </c>
      <c r="J148" s="27"/>
      <c r="K148" s="27">
        <v>30.6</v>
      </c>
    </row>
    <row r="149" spans="2:11">
      <c r="C149" s="1">
        <v>23</v>
      </c>
      <c r="D149" s="27">
        <v>24.8</v>
      </c>
      <c r="E149" s="27">
        <v>27.5</v>
      </c>
      <c r="F149" s="27">
        <v>29.5</v>
      </c>
      <c r="G149" s="27">
        <v>29.200000000000003</v>
      </c>
      <c r="H149" s="27">
        <v>30.1</v>
      </c>
      <c r="I149" s="27">
        <v>30.074999999999999</v>
      </c>
      <c r="J149" s="27"/>
      <c r="K149" s="27">
        <v>31.25</v>
      </c>
    </row>
    <row r="150" spans="2:11">
      <c r="C150" s="1">
        <v>25</v>
      </c>
      <c r="D150" s="27">
        <v>24.8</v>
      </c>
      <c r="E150" s="27">
        <v>28.633333333333336</v>
      </c>
      <c r="F150" s="27">
        <v>28.5</v>
      </c>
      <c r="G150" s="27">
        <v>29.8</v>
      </c>
      <c r="H150" s="27"/>
      <c r="I150" s="27">
        <v>29.8</v>
      </c>
      <c r="J150" s="27"/>
      <c r="K150" s="27">
        <v>31.033333333333331</v>
      </c>
    </row>
    <row r="151" spans="2:11">
      <c r="B151" t="s">
        <v>90</v>
      </c>
      <c r="C151" s="1">
        <v>1</v>
      </c>
      <c r="D151" s="27">
        <v>28.2</v>
      </c>
      <c r="E151" s="27">
        <v>28.4</v>
      </c>
      <c r="F151" s="27">
        <v>30.3</v>
      </c>
      <c r="G151" s="27">
        <v>28.3</v>
      </c>
      <c r="H151" s="27">
        <v>29</v>
      </c>
      <c r="I151" s="27">
        <v>30.2</v>
      </c>
      <c r="J151" s="27"/>
      <c r="K151" s="27">
        <v>32</v>
      </c>
    </row>
    <row r="152" spans="2:11">
      <c r="C152" s="1">
        <v>3</v>
      </c>
      <c r="D152" s="27">
        <v>28.8</v>
      </c>
      <c r="E152" s="27">
        <v>28.48</v>
      </c>
      <c r="F152" s="27">
        <v>31.5</v>
      </c>
      <c r="G152" s="27">
        <v>27.860000000000003</v>
      </c>
      <c r="H152" s="27">
        <v>28.22</v>
      </c>
      <c r="I152" s="27">
        <v>25.660000000000004</v>
      </c>
      <c r="J152" s="27"/>
      <c r="K152" s="27">
        <v>32.22</v>
      </c>
    </row>
    <row r="153" spans="2:11">
      <c r="C153" s="1">
        <v>5</v>
      </c>
      <c r="D153" s="27">
        <v>28.2</v>
      </c>
      <c r="E153" s="27">
        <v>28.799999999999997</v>
      </c>
      <c r="F153" s="27">
        <v>30.3</v>
      </c>
      <c r="G153" s="27">
        <v>29.274999999999999</v>
      </c>
      <c r="H153" s="27">
        <v>29.5</v>
      </c>
      <c r="I153" s="27">
        <v>23.75</v>
      </c>
      <c r="J153" s="27"/>
      <c r="K153" s="27">
        <v>32</v>
      </c>
    </row>
    <row r="154" spans="2:11">
      <c r="C154" s="1">
        <v>7</v>
      </c>
      <c r="D154" s="27">
        <v>27.6</v>
      </c>
      <c r="E154" s="27">
        <v>29.6</v>
      </c>
      <c r="F154" s="27">
        <v>28.725000000000001</v>
      </c>
      <c r="G154" s="27">
        <v>25.750000000000004</v>
      </c>
      <c r="H154" s="27">
        <v>29</v>
      </c>
      <c r="I154" s="27">
        <v>25.65</v>
      </c>
      <c r="J154" s="27"/>
      <c r="K154" s="27">
        <v>30.975000000000001</v>
      </c>
    </row>
    <row r="155" spans="2:11">
      <c r="C155" s="1">
        <v>9</v>
      </c>
      <c r="D155" s="27">
        <v>27.900000000000002</v>
      </c>
      <c r="E155" s="27">
        <v>30</v>
      </c>
      <c r="F155" s="27">
        <v>33.024999999999999</v>
      </c>
      <c r="G155" s="27">
        <v>27.2</v>
      </c>
      <c r="H155" s="27">
        <v>29.75</v>
      </c>
      <c r="I155" s="27">
        <v>27.049999999999997</v>
      </c>
      <c r="J155" s="27"/>
      <c r="K155" s="27">
        <v>30.875</v>
      </c>
    </row>
    <row r="156" spans="2:11">
      <c r="C156" s="1">
        <v>11</v>
      </c>
      <c r="D156" s="27">
        <v>27.3</v>
      </c>
      <c r="E156" s="27">
        <v>28.799999999999997</v>
      </c>
      <c r="F156" s="27">
        <v>30.3</v>
      </c>
      <c r="G156" s="27">
        <v>27.2</v>
      </c>
      <c r="H156" s="27">
        <v>28.774999999999999</v>
      </c>
      <c r="I156" s="27">
        <v>27.6</v>
      </c>
      <c r="J156" s="27"/>
      <c r="K156" s="27">
        <v>30.6</v>
      </c>
    </row>
    <row r="157" spans="2:11">
      <c r="C157" s="1">
        <v>13</v>
      </c>
      <c r="D157" s="27">
        <v>27.05</v>
      </c>
      <c r="E157" s="27">
        <v>30.799999999999997</v>
      </c>
      <c r="F157" s="27">
        <v>29.9</v>
      </c>
      <c r="G157" s="27">
        <v>27.2</v>
      </c>
      <c r="H157" s="27">
        <v>28.65</v>
      </c>
      <c r="I157" s="27">
        <v>31.25</v>
      </c>
      <c r="J157" s="27"/>
      <c r="K157" s="27">
        <v>30.15</v>
      </c>
    </row>
    <row r="158" spans="2:11">
      <c r="C158" s="1">
        <v>15</v>
      </c>
      <c r="D158" s="27">
        <v>27.900000000000002</v>
      </c>
      <c r="E158" s="27">
        <v>28.4</v>
      </c>
      <c r="F158" s="27">
        <v>29.5</v>
      </c>
      <c r="G158" s="27">
        <v>27.75</v>
      </c>
      <c r="H158" s="27">
        <v>29.25</v>
      </c>
      <c r="I158" s="27">
        <v>30.8</v>
      </c>
      <c r="J158" s="27"/>
      <c r="K158" s="27">
        <v>31.25</v>
      </c>
    </row>
    <row r="159" spans="2:11">
      <c r="C159" s="1">
        <v>17</v>
      </c>
      <c r="D159" s="27">
        <v>28.2</v>
      </c>
      <c r="E159" s="27">
        <v>29.200000000000003</v>
      </c>
      <c r="F159" s="27">
        <v>29.5</v>
      </c>
      <c r="G159" s="27">
        <v>28.625</v>
      </c>
      <c r="H159" s="27">
        <v>29.5</v>
      </c>
      <c r="I159" s="27">
        <v>30.2</v>
      </c>
      <c r="J159" s="27"/>
      <c r="K159" s="27">
        <v>30.5</v>
      </c>
    </row>
    <row r="160" spans="2:11">
      <c r="C160" s="1">
        <v>19</v>
      </c>
      <c r="D160" s="27">
        <v>28.2</v>
      </c>
      <c r="E160" s="27">
        <v>29.199999999999996</v>
      </c>
      <c r="F160" s="27">
        <v>29.9</v>
      </c>
      <c r="G160" s="27">
        <v>28.3</v>
      </c>
      <c r="H160" s="27">
        <v>29.75</v>
      </c>
      <c r="I160" s="27">
        <v>30.2</v>
      </c>
      <c r="J160" s="27"/>
      <c r="K160" s="27">
        <v>30.875</v>
      </c>
    </row>
    <row r="161" spans="3:11">
      <c r="C161" s="1">
        <v>21</v>
      </c>
      <c r="D161" s="27">
        <v>27.975000000000001</v>
      </c>
      <c r="E161" s="27">
        <v>28.4</v>
      </c>
      <c r="F161" s="27">
        <v>31.224999999999998</v>
      </c>
      <c r="G161" s="27">
        <v>28.625</v>
      </c>
      <c r="H161" s="27">
        <v>28.65</v>
      </c>
      <c r="I161" s="27">
        <v>30.2</v>
      </c>
      <c r="J161" s="27"/>
      <c r="K161" s="27">
        <v>30.875</v>
      </c>
    </row>
    <row r="162" spans="3:11">
      <c r="C162" s="1">
        <v>23</v>
      </c>
      <c r="D162" s="27">
        <v>28.95</v>
      </c>
      <c r="E162" s="27">
        <v>29.224999999999998</v>
      </c>
      <c r="F162" s="27">
        <v>32.6</v>
      </c>
      <c r="G162" s="27">
        <v>28.075000000000003</v>
      </c>
      <c r="H162" s="27">
        <v>29.5</v>
      </c>
      <c r="I162" s="27">
        <v>30.2</v>
      </c>
      <c r="J162" s="27"/>
      <c r="K162" s="27">
        <v>30.875</v>
      </c>
    </row>
    <row r="163" spans="3:11">
      <c r="C163" s="1">
        <v>25</v>
      </c>
      <c r="D163" s="27">
        <v>27.400000000000002</v>
      </c>
      <c r="E163" s="27">
        <v>28.2</v>
      </c>
      <c r="F163" s="27">
        <v>29.5</v>
      </c>
      <c r="G163" s="27">
        <v>28.3</v>
      </c>
      <c r="H163" s="27"/>
      <c r="I163" s="27">
        <v>30.2</v>
      </c>
      <c r="J163" s="27"/>
      <c r="K163" s="27">
        <v>31.5</v>
      </c>
    </row>
    <row r="166" spans="3:11">
      <c r="C166" t="s">
        <v>64</v>
      </c>
      <c r="D166" s="29">
        <f>AVERAGE(D8:D20)</f>
        <v>27.741025641025637</v>
      </c>
      <c r="E166" s="29">
        <f t="shared" ref="E166:K166" si="27">AVERAGE(E8:E20)</f>
        <v>27.47115384615385</v>
      </c>
      <c r="F166" s="29">
        <f t="shared" si="27"/>
        <v>27.093589743589742</v>
      </c>
      <c r="G166" s="29">
        <f t="shared" si="27"/>
        <v>29.485256410256412</v>
      </c>
      <c r="H166" s="29">
        <f t="shared" si="27"/>
        <v>29.042948717948722</v>
      </c>
      <c r="I166" s="29">
        <f t="shared" si="27"/>
        <v>29.127307692307689</v>
      </c>
      <c r="J166" s="29">
        <f t="shared" si="27"/>
        <v>28.148846153846151</v>
      </c>
      <c r="K166" s="29">
        <f t="shared" si="27"/>
        <v>26.264102564102565</v>
      </c>
    </row>
    <row r="167" spans="3:11">
      <c r="D167" s="29">
        <f>AVERAGE(D21:D33)</f>
        <v>26.993076923076924</v>
      </c>
      <c r="E167" s="29">
        <f t="shared" ref="E167:K167" si="28">AVERAGE(E21:E33)</f>
        <v>26.506538461538465</v>
      </c>
      <c r="F167" s="29">
        <f t="shared" si="28"/>
        <v>27.550769230769227</v>
      </c>
      <c r="G167" s="29">
        <f t="shared" si="28"/>
        <v>29.63256410256411</v>
      </c>
      <c r="H167" s="29">
        <f t="shared" si="28"/>
        <v>28.625641025641031</v>
      </c>
      <c r="I167" s="29">
        <f t="shared" si="28"/>
        <v>30.141153846153845</v>
      </c>
      <c r="J167" s="29">
        <f t="shared" si="28"/>
        <v>26.859230769230773</v>
      </c>
      <c r="K167" s="29">
        <f t="shared" si="28"/>
        <v>29.021923076923073</v>
      </c>
    </row>
    <row r="168" spans="3:11">
      <c r="D168" s="29">
        <f>AVERAGE(D34:D46)</f>
        <v>27.83</v>
      </c>
      <c r="E168" s="29">
        <f t="shared" ref="E168:K168" si="29">AVERAGE(E34:E46)</f>
        <v>26.111666666666665</v>
      </c>
      <c r="F168" s="29">
        <f t="shared" si="29"/>
        <v>28.484871794871797</v>
      </c>
      <c r="G168" s="29">
        <f t="shared" si="29"/>
        <v>28.892692307692307</v>
      </c>
      <c r="H168" s="29">
        <f t="shared" si="29"/>
        <v>29.863461538461536</v>
      </c>
      <c r="I168" s="29">
        <f t="shared" si="29"/>
        <v>28.96217948717949</v>
      </c>
      <c r="J168" s="29">
        <f t="shared" si="29"/>
        <v>27.796153846153842</v>
      </c>
      <c r="K168" s="29">
        <f t="shared" si="29"/>
        <v>29.229871794871794</v>
      </c>
    </row>
    <row r="169" spans="3:11">
      <c r="D169" s="29">
        <f>AVERAGE(D47:D59)</f>
        <v>27.530000000000005</v>
      </c>
      <c r="E169" s="29">
        <f t="shared" ref="E169:K169" si="30">AVERAGE(E47:E59)</f>
        <v>28.85576923076923</v>
      </c>
      <c r="F169" s="29">
        <f t="shared" si="30"/>
        <v>29.11538461538461</v>
      </c>
      <c r="G169" s="29">
        <f t="shared" si="30"/>
        <v>28.917307692307688</v>
      </c>
      <c r="H169" s="29">
        <f t="shared" si="30"/>
        <v>30.586666666666666</v>
      </c>
      <c r="I169" s="29">
        <f t="shared" si="30"/>
        <v>25.700769230769232</v>
      </c>
      <c r="J169" s="29">
        <f t="shared" si="30"/>
        <v>28.500512820512828</v>
      </c>
      <c r="K169" s="29">
        <f t="shared" si="30"/>
        <v>28.814615384615387</v>
      </c>
    </row>
    <row r="170" spans="3:11">
      <c r="D170" s="29">
        <f>AVERAGE(D60:D72)</f>
        <v>26.683846153846158</v>
      </c>
      <c r="E170" s="29">
        <f t="shared" ref="E170:K170" si="31">AVERAGE(E60:E72)</f>
        <v>22.929615384615389</v>
      </c>
      <c r="F170" s="29">
        <f t="shared" si="31"/>
        <v>28.065128205128207</v>
      </c>
      <c r="G170" s="29">
        <f t="shared" si="31"/>
        <v>29.882307692307695</v>
      </c>
      <c r="H170" s="29">
        <f t="shared" si="31"/>
        <v>27.337307692307693</v>
      </c>
      <c r="I170" s="29">
        <f t="shared" si="31"/>
        <v>29.851153846153846</v>
      </c>
      <c r="J170" s="29">
        <f t="shared" si="31"/>
        <v>30.486538461538466</v>
      </c>
      <c r="K170" s="29">
        <f t="shared" si="31"/>
        <v>29.359615384615378</v>
      </c>
    </row>
    <row r="171" spans="3:11">
      <c r="D171" s="29">
        <f>AVERAGE(D73:D85)</f>
        <v>27.743846153846157</v>
      </c>
      <c r="E171" s="29">
        <f t="shared" ref="E171:K171" si="32">AVERAGE(E73:E85)</f>
        <v>27.38115384615385</v>
      </c>
      <c r="F171" s="29">
        <f t="shared" si="32"/>
        <v>29.23487179487179</v>
      </c>
      <c r="G171" s="29">
        <f t="shared" si="32"/>
        <v>28.806153846153844</v>
      </c>
      <c r="H171" s="29">
        <f t="shared" si="32"/>
        <v>29.868205128205126</v>
      </c>
      <c r="I171" s="29">
        <f t="shared" si="32"/>
        <v>28.249102564102564</v>
      </c>
      <c r="J171" s="29">
        <f t="shared" si="32"/>
        <v>29.617179487179492</v>
      </c>
      <c r="K171" s="29">
        <f t="shared" si="32"/>
        <v>29.073076923076925</v>
      </c>
    </row>
    <row r="172" spans="3:11">
      <c r="D172" s="30">
        <f>AVERAGE(D86:D98)</f>
        <v>27.456153846153846</v>
      </c>
      <c r="E172" s="30">
        <f t="shared" ref="E172:K172" si="33">AVERAGE(E86:E98)</f>
        <v>26.283589743589747</v>
      </c>
      <c r="F172" s="30">
        <f t="shared" si="33"/>
        <v>29.507051282051275</v>
      </c>
      <c r="G172" s="30">
        <f t="shared" si="33"/>
        <v>29.651923076923083</v>
      </c>
      <c r="H172" s="30">
        <f t="shared" si="33"/>
        <v>28.69</v>
      </c>
      <c r="I172" s="30">
        <f t="shared" si="33"/>
        <v>30.75961538461538</v>
      </c>
      <c r="J172" s="30">
        <f t="shared" si="33"/>
        <v>26.243846153846157</v>
      </c>
      <c r="K172" s="30">
        <f t="shared" si="33"/>
        <v>29.008717948717951</v>
      </c>
    </row>
    <row r="173" spans="3:11">
      <c r="D173" s="30">
        <f>AVERAGE(D99:D111)</f>
        <v>27.653846153846153</v>
      </c>
      <c r="E173" s="30">
        <f t="shared" ref="E173:K173" si="34">AVERAGE(E99:E111)</f>
        <v>29.035384615384622</v>
      </c>
      <c r="F173" s="30">
        <f t="shared" si="34"/>
        <v>29.372307692307686</v>
      </c>
      <c r="G173" s="30">
        <f t="shared" si="34"/>
        <v>29.99666666666667</v>
      </c>
      <c r="H173" s="30">
        <f t="shared" si="34"/>
        <v>29.171666666666667</v>
      </c>
      <c r="I173" s="30">
        <f t="shared" si="34"/>
        <v>29.658333333333335</v>
      </c>
      <c r="J173" s="30">
        <f t="shared" si="34"/>
        <v>27.394102564102564</v>
      </c>
      <c r="K173" s="30">
        <f t="shared" si="34"/>
        <v>30.101410256410254</v>
      </c>
    </row>
    <row r="174" spans="3:11">
      <c r="D174" s="30">
        <f>AVERAGE(D112:D124)</f>
        <v>27.353846153846153</v>
      </c>
      <c r="E174" s="30">
        <f t="shared" ref="E174:K174" si="35">AVERAGE(E112:E124)</f>
        <v>27.355769230769226</v>
      </c>
      <c r="F174" s="30">
        <f t="shared" si="35"/>
        <v>29.728846153846153</v>
      </c>
      <c r="G174" s="30">
        <f t="shared" si="35"/>
        <v>29.666410256410252</v>
      </c>
      <c r="H174" s="30">
        <f t="shared" si="35"/>
        <v>29.889999999999997</v>
      </c>
      <c r="I174" s="30">
        <f t="shared" si="35"/>
        <v>29.542307692307695</v>
      </c>
      <c r="J174" s="30">
        <f t="shared" si="35"/>
        <v>27.539999999999996</v>
      </c>
      <c r="K174" s="30">
        <f t="shared" si="35"/>
        <v>30.901923076923076</v>
      </c>
    </row>
    <row r="175" spans="3:11">
      <c r="D175" s="30">
        <f>AVERAGE(D125:D137)</f>
        <v>20.428846153846152</v>
      </c>
      <c r="E175" s="30">
        <f t="shared" ref="E175:K175" si="36">AVERAGE(E125:E137)</f>
        <v>28.627307692307689</v>
      </c>
      <c r="F175" s="30">
        <f t="shared" si="36"/>
        <v>29.656153846153849</v>
      </c>
      <c r="G175" s="30">
        <f t="shared" si="36"/>
        <v>30.751923076923081</v>
      </c>
      <c r="H175" s="30">
        <f t="shared" si="36"/>
        <v>29.621250000000003</v>
      </c>
      <c r="I175" s="30">
        <f t="shared" si="36"/>
        <v>30.616923076923072</v>
      </c>
      <c r="J175" s="30"/>
      <c r="K175" s="30">
        <f t="shared" si="36"/>
        <v>30.930128205128202</v>
      </c>
    </row>
    <row r="176" spans="3:11">
      <c r="D176" s="30">
        <f>AVERAGE(D138:D150)</f>
        <v>25.898076923076928</v>
      </c>
      <c r="E176" s="30">
        <f t="shared" ref="E176:K176" si="37">AVERAGE(E138:E150)</f>
        <v>29.349487179487177</v>
      </c>
      <c r="F176" s="30">
        <f t="shared" si="37"/>
        <v>29.226923076923079</v>
      </c>
      <c r="G176" s="30">
        <f t="shared" si="37"/>
        <v>29.804230769230767</v>
      </c>
      <c r="H176" s="30">
        <f t="shared" si="37"/>
        <v>29.798750000000002</v>
      </c>
      <c r="I176" s="30">
        <f t="shared" si="37"/>
        <v>30.099615384615383</v>
      </c>
      <c r="J176" s="30"/>
      <c r="K176" s="30">
        <f t="shared" si="37"/>
        <v>30.926794871794868</v>
      </c>
    </row>
    <row r="177" spans="4:11">
      <c r="D177" s="30">
        <f>AVERAGE(D151:D163)</f>
        <v>27.975000000000001</v>
      </c>
      <c r="E177" s="30">
        <f t="shared" ref="E177:K177" si="38">AVERAGE(E151:E163)</f>
        <v>29.038846153846155</v>
      </c>
      <c r="F177" s="30">
        <f t="shared" si="38"/>
        <v>30.482692307692311</v>
      </c>
      <c r="G177" s="30">
        <f t="shared" si="38"/>
        <v>27.881538461538462</v>
      </c>
      <c r="H177" s="30">
        <f t="shared" si="38"/>
        <v>29.128749999999997</v>
      </c>
      <c r="I177" s="30">
        <f t="shared" si="38"/>
        <v>28.689230769230768</v>
      </c>
      <c r="J177" s="30"/>
      <c r="K177" s="30">
        <f t="shared" si="38"/>
        <v>31.130384615384614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3"/>
  <sheetViews>
    <sheetView topLeftCell="A13" workbookViewId="0">
      <selection activeCell="M30" sqref="M30"/>
    </sheetView>
  </sheetViews>
  <sheetFormatPr defaultRowHeight="14.25"/>
  <sheetData>
    <row r="2" spans="2:19">
      <c r="B2" t="s">
        <v>92</v>
      </c>
    </row>
    <row r="4" spans="2:19">
      <c r="C4" t="s">
        <v>65</v>
      </c>
      <c r="L4" t="s">
        <v>66</v>
      </c>
    </row>
    <row r="5" spans="2:19">
      <c r="C5" t="s">
        <v>94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L5" t="s">
        <v>9</v>
      </c>
      <c r="M5" t="s">
        <v>10</v>
      </c>
      <c r="N5" t="s">
        <v>11</v>
      </c>
      <c r="O5" t="s">
        <v>12</v>
      </c>
      <c r="P5" t="s">
        <v>13</v>
      </c>
      <c r="Q5" t="s">
        <v>14</v>
      </c>
      <c r="R5" t="s">
        <v>15</v>
      </c>
      <c r="S5" t="s">
        <v>16</v>
      </c>
    </row>
    <row r="6" spans="2:19">
      <c r="B6" s="1">
        <v>1</v>
      </c>
      <c r="C6">
        <v>27.124999999999996</v>
      </c>
      <c r="D6">
        <v>26.366666666666664</v>
      </c>
      <c r="E6">
        <v>29.558333333333334</v>
      </c>
      <c r="F6">
        <v>29.766666666666669</v>
      </c>
      <c r="G6">
        <v>28.88333333333334</v>
      </c>
      <c r="H6">
        <v>29.866666666666671</v>
      </c>
      <c r="I6">
        <v>26.544444444444444</v>
      </c>
      <c r="J6">
        <v>29.224999999999998</v>
      </c>
      <c r="L6">
        <v>0.74030347994877166</v>
      </c>
      <c r="M6">
        <v>1.8521622635463286</v>
      </c>
      <c r="N6">
        <v>0.75231544936518568</v>
      </c>
      <c r="O6">
        <v>0.35724818071789599</v>
      </c>
      <c r="P6">
        <v>0.52668680437139248</v>
      </c>
      <c r="Q6">
        <v>0.41712096445742081</v>
      </c>
      <c r="R6">
        <v>0.85648398398032943</v>
      </c>
      <c r="S6">
        <v>0.76625071061315775</v>
      </c>
    </row>
    <row r="7" spans="2:19">
      <c r="B7" s="1">
        <v>3</v>
      </c>
      <c r="C7">
        <v>27.465</v>
      </c>
      <c r="D7">
        <v>26.655000000000001</v>
      </c>
      <c r="E7">
        <v>29.033333333333328</v>
      </c>
      <c r="F7">
        <v>29.731666666666669</v>
      </c>
      <c r="G7">
        <v>29.051666666666666</v>
      </c>
      <c r="H7">
        <v>29.468333333333334</v>
      </c>
      <c r="I7">
        <v>27.426666666666666</v>
      </c>
      <c r="J7">
        <v>29.806666666666661</v>
      </c>
      <c r="L7">
        <v>0.42503564912876918</v>
      </c>
      <c r="M7">
        <v>1.3013608844264402</v>
      </c>
      <c r="N7">
        <v>0.55832179997136444</v>
      </c>
      <c r="O7">
        <v>0.20945033885009393</v>
      </c>
      <c r="P7">
        <v>0.52720221141149992</v>
      </c>
      <c r="Q7">
        <v>0.42353103233829925</v>
      </c>
      <c r="R7">
        <v>0.75869405340139751</v>
      </c>
      <c r="S7">
        <v>0.57612253186036033</v>
      </c>
    </row>
    <row r="8" spans="2:19">
      <c r="B8" s="1">
        <v>5</v>
      </c>
      <c r="C8">
        <v>27.731249999999999</v>
      </c>
      <c r="D8">
        <v>28.193749999999998</v>
      </c>
      <c r="E8">
        <v>28.945833333333336</v>
      </c>
      <c r="F8">
        <v>29.981249999999999</v>
      </c>
      <c r="G8">
        <v>29.745833333333334</v>
      </c>
      <c r="H8">
        <v>29.21875</v>
      </c>
      <c r="I8">
        <v>28.197222222222223</v>
      </c>
      <c r="J8">
        <v>30.008333333333329</v>
      </c>
      <c r="L8">
        <v>0.25709855806793225</v>
      </c>
      <c r="M8">
        <v>0.50567915814758324</v>
      </c>
      <c r="N8">
        <v>0.51622201051623184</v>
      </c>
      <c r="O8">
        <v>0.15934064543578158</v>
      </c>
      <c r="P8">
        <v>0.16741781490475671</v>
      </c>
      <c r="Q8">
        <v>0.57200409413930875</v>
      </c>
      <c r="R8">
        <v>0.53869107910165226</v>
      </c>
      <c r="S8">
        <v>0.45134828877240796</v>
      </c>
    </row>
    <row r="9" spans="2:19">
      <c r="B9" s="1">
        <v>7</v>
      </c>
      <c r="C9">
        <v>27.464583333333337</v>
      </c>
      <c r="D9">
        <v>27.779166666666669</v>
      </c>
      <c r="E9">
        <v>28.597916666666666</v>
      </c>
      <c r="F9">
        <v>29.485416666666666</v>
      </c>
      <c r="G9">
        <v>29.181249999999995</v>
      </c>
      <c r="H9">
        <v>29.262499999999999</v>
      </c>
      <c r="I9">
        <v>28.469444444444449</v>
      </c>
      <c r="J9">
        <v>29.325000000000003</v>
      </c>
      <c r="L9">
        <v>0.32803735601975265</v>
      </c>
      <c r="M9">
        <v>0.61666282758837421</v>
      </c>
      <c r="N9">
        <v>0.44487249549448254</v>
      </c>
      <c r="O9">
        <v>0.41247656422561207</v>
      </c>
      <c r="P9">
        <v>0.3956094861480644</v>
      </c>
      <c r="Q9">
        <v>0.40178932177315063</v>
      </c>
      <c r="R9">
        <v>0.40792567519275197</v>
      </c>
      <c r="S9">
        <v>0.55474878289292417</v>
      </c>
    </row>
    <row r="10" spans="2:19">
      <c r="B10" s="1">
        <v>9</v>
      </c>
      <c r="C10">
        <v>26.874999999999996</v>
      </c>
      <c r="D10">
        <v>27.875</v>
      </c>
      <c r="E10">
        <v>29.108333333333334</v>
      </c>
      <c r="F10">
        <v>29.808333333333334</v>
      </c>
      <c r="G10">
        <v>29.552083333333332</v>
      </c>
      <c r="H10">
        <v>29.304166666666671</v>
      </c>
      <c r="I10">
        <v>28.258333333333336</v>
      </c>
      <c r="J10">
        <v>29.53125</v>
      </c>
      <c r="L10">
        <v>0.5804501257514465</v>
      </c>
      <c r="M10">
        <v>0.49198115263234049</v>
      </c>
      <c r="N10">
        <v>0.42244478450986583</v>
      </c>
      <c r="O10">
        <v>0.3178158970920984</v>
      </c>
      <c r="P10">
        <v>0.23926691885755555</v>
      </c>
      <c r="Q10">
        <v>0.42209157833939226</v>
      </c>
      <c r="R10">
        <v>0.39969063557540313</v>
      </c>
      <c r="S10">
        <v>0.56775845969973482</v>
      </c>
    </row>
    <row r="11" spans="2:19">
      <c r="B11" s="1">
        <v>11</v>
      </c>
      <c r="C11">
        <v>26.350000000000005</v>
      </c>
      <c r="D11">
        <v>28.081250000000001</v>
      </c>
      <c r="E11">
        <v>28.872916666666669</v>
      </c>
      <c r="F11">
        <v>29.458333333333332</v>
      </c>
      <c r="G11">
        <v>29.422916666666666</v>
      </c>
      <c r="H11">
        <v>29.731249999999999</v>
      </c>
      <c r="I11">
        <v>28.202777777777779</v>
      </c>
      <c r="J11">
        <v>29.462500000000002</v>
      </c>
      <c r="L11">
        <v>0.78103709220108053</v>
      </c>
      <c r="M11">
        <v>0.4031495910986666</v>
      </c>
      <c r="N11">
        <v>0.32439422467894635</v>
      </c>
      <c r="O11">
        <v>0.27636255648378072</v>
      </c>
      <c r="P11">
        <v>0.19275362899286114</v>
      </c>
      <c r="Q11">
        <v>0.38125000000004411</v>
      </c>
      <c r="R11">
        <v>0.40723349613013066</v>
      </c>
      <c r="S11">
        <v>0.38445775470332394</v>
      </c>
    </row>
    <row r="12" spans="2:19">
      <c r="B12" s="1">
        <v>13</v>
      </c>
      <c r="C12">
        <v>26.441666666666666</v>
      </c>
      <c r="D12">
        <v>27.135416666666668</v>
      </c>
      <c r="E12">
        <v>29.054166666666664</v>
      </c>
      <c r="F12">
        <v>29.208333333333329</v>
      </c>
      <c r="G12">
        <v>29.900000000000002</v>
      </c>
      <c r="H12">
        <v>29.360416666666666</v>
      </c>
      <c r="I12">
        <v>28.266666666666666</v>
      </c>
      <c r="J12">
        <v>30.008333333333329</v>
      </c>
      <c r="L12">
        <v>0.84450279735917866</v>
      </c>
      <c r="M12">
        <v>0.60556493106216369</v>
      </c>
      <c r="N12">
        <v>0.27027331377964509</v>
      </c>
      <c r="O12">
        <v>0.20723955298939767</v>
      </c>
      <c r="P12">
        <v>0.20693469911292553</v>
      </c>
      <c r="Q12">
        <v>0.34873225942352004</v>
      </c>
      <c r="R12">
        <v>0.40794518116205247</v>
      </c>
      <c r="S12">
        <v>0.46662608048620013</v>
      </c>
    </row>
    <row r="13" spans="2:19">
      <c r="B13" s="1">
        <v>15</v>
      </c>
      <c r="C13">
        <v>26.472916666666666</v>
      </c>
      <c r="D13">
        <v>27.433333333333326</v>
      </c>
      <c r="E13">
        <v>28.889583333333334</v>
      </c>
      <c r="F13">
        <v>29.360416666666669</v>
      </c>
      <c r="G13">
        <v>29.422916666666666</v>
      </c>
      <c r="H13">
        <v>29.637499999999999</v>
      </c>
      <c r="I13">
        <v>28.136111111111109</v>
      </c>
      <c r="J13">
        <v>29.641666666666666</v>
      </c>
      <c r="L13">
        <v>0.84814558372184434</v>
      </c>
      <c r="M13">
        <v>0.32408573812587049</v>
      </c>
      <c r="N13">
        <v>0.20570597059485679</v>
      </c>
      <c r="O13">
        <v>0.29161999085392004</v>
      </c>
      <c r="P13">
        <v>0.30881092720729969</v>
      </c>
      <c r="Q13">
        <v>0.49406994812108534</v>
      </c>
      <c r="R13">
        <v>0.33554819712314243</v>
      </c>
      <c r="S13">
        <v>0.65745530247118666</v>
      </c>
    </row>
    <row r="14" spans="2:19">
      <c r="B14" s="1">
        <v>17</v>
      </c>
      <c r="C14">
        <v>26.375</v>
      </c>
      <c r="D14">
        <v>27.620833333333334</v>
      </c>
      <c r="E14">
        <v>28.827083333333334</v>
      </c>
      <c r="F14">
        <v>29.604166666666668</v>
      </c>
      <c r="G14">
        <v>29.554166666666671</v>
      </c>
      <c r="H14">
        <v>29.827083333333331</v>
      </c>
      <c r="I14">
        <v>28.244444444444447</v>
      </c>
      <c r="J14">
        <v>29.366666666666664</v>
      </c>
      <c r="L14">
        <v>0.84483165796686988</v>
      </c>
      <c r="M14">
        <v>0.43059852343435212</v>
      </c>
      <c r="N14">
        <v>0.17109989366188771</v>
      </c>
      <c r="O14">
        <v>0.20832196938698078</v>
      </c>
      <c r="P14">
        <v>0.19816471696670804</v>
      </c>
      <c r="Q14">
        <v>0.53711189594220898</v>
      </c>
      <c r="R14">
        <v>0.33709037212811876</v>
      </c>
      <c r="S14">
        <v>0.4476192634935568</v>
      </c>
    </row>
    <row r="15" spans="2:19">
      <c r="B15" s="1">
        <v>19</v>
      </c>
      <c r="C15">
        <v>26.152083333333337</v>
      </c>
      <c r="D15">
        <v>27.406249999999996</v>
      </c>
      <c r="E15">
        <v>28.693749999999998</v>
      </c>
      <c r="F15">
        <v>29.183333333333337</v>
      </c>
      <c r="G15">
        <v>29.433333333333337</v>
      </c>
      <c r="H15">
        <v>29.49166666666666</v>
      </c>
      <c r="I15">
        <v>28.069444444444443</v>
      </c>
      <c r="J15">
        <v>29.481249999999999</v>
      </c>
      <c r="L15">
        <v>0.8562407837002951</v>
      </c>
      <c r="M15">
        <v>0.34690357853885084</v>
      </c>
      <c r="N15">
        <v>0.29445836576106876</v>
      </c>
      <c r="O15">
        <v>0.24229281475271411</v>
      </c>
      <c r="P15">
        <v>0.37708176376701752</v>
      </c>
      <c r="Q15">
        <v>0.79522327085233957</v>
      </c>
      <c r="R15">
        <v>0.25550648683512767</v>
      </c>
      <c r="S15">
        <v>0.57016349495986107</v>
      </c>
    </row>
    <row r="16" spans="2:19">
      <c r="B16" s="1">
        <v>21</v>
      </c>
      <c r="C16">
        <v>26.254166666666674</v>
      </c>
      <c r="D16">
        <v>26.841666666666665</v>
      </c>
      <c r="E16">
        <v>29.291666666666668</v>
      </c>
      <c r="F16">
        <v>29.418749999999999</v>
      </c>
      <c r="G16">
        <v>28.829166666666666</v>
      </c>
      <c r="H16">
        <v>28.933333333333326</v>
      </c>
      <c r="I16">
        <v>28.274999999999999</v>
      </c>
      <c r="J16">
        <v>29.402083333333334</v>
      </c>
      <c r="L16">
        <v>0.84851046701042299</v>
      </c>
      <c r="M16">
        <v>0.4600964709995915</v>
      </c>
      <c r="N16">
        <v>0.34734290831913928</v>
      </c>
      <c r="O16">
        <v>0.35256265561793915</v>
      </c>
      <c r="P16">
        <v>0.39029215617498758</v>
      </c>
      <c r="Q16">
        <v>0.80342150276872148</v>
      </c>
      <c r="R16">
        <v>0.45706263246954854</v>
      </c>
      <c r="S16">
        <v>0.6012727845910687</v>
      </c>
    </row>
    <row r="17" spans="2:19">
      <c r="B17" s="1">
        <v>23</v>
      </c>
      <c r="C17">
        <v>26.535416666666666</v>
      </c>
      <c r="D17">
        <v>27.222916666666666</v>
      </c>
      <c r="E17">
        <v>28.783333333333335</v>
      </c>
      <c r="F17">
        <v>29.112499999999997</v>
      </c>
      <c r="G17">
        <v>28.8</v>
      </c>
      <c r="H17">
        <v>28.520833333333329</v>
      </c>
      <c r="I17">
        <v>28.486111111111111</v>
      </c>
      <c r="J17">
        <v>29.489583333333332</v>
      </c>
      <c r="L17">
        <v>0.89087577321872868</v>
      </c>
      <c r="M17">
        <v>0.36181961139063273</v>
      </c>
      <c r="N17">
        <v>0.54572489091633114</v>
      </c>
      <c r="O17">
        <v>0.38612905088767197</v>
      </c>
      <c r="P17">
        <v>0.34645116407786697</v>
      </c>
      <c r="Q17">
        <v>0.85214653947985064</v>
      </c>
      <c r="R17">
        <v>0.3791285084584412</v>
      </c>
      <c r="S17">
        <v>0.55148266351404918</v>
      </c>
    </row>
    <row r="18" spans="2:19">
      <c r="B18" s="1">
        <v>25</v>
      </c>
      <c r="C18">
        <v>26.819444444444443</v>
      </c>
      <c r="D18">
        <v>27.74722222222222</v>
      </c>
      <c r="E18">
        <v>28.822222222222223</v>
      </c>
      <c r="F18">
        <v>28.697222222222226</v>
      </c>
      <c r="G18">
        <v>28.916666666666661</v>
      </c>
      <c r="H18">
        <v>28.058333333333334</v>
      </c>
      <c r="I18">
        <v>28.270370370370372</v>
      </c>
      <c r="J18">
        <v>29.577777777777772</v>
      </c>
      <c r="L18">
        <v>0.5998099914253614</v>
      </c>
      <c r="M18">
        <v>0.48940729516545789</v>
      </c>
      <c r="N18">
        <v>0.28412940255486296</v>
      </c>
      <c r="O18">
        <v>0.40763872756520225</v>
      </c>
      <c r="P18">
        <v>0.53540396655929134</v>
      </c>
      <c r="Q18">
        <v>1.1822631737989768</v>
      </c>
      <c r="R18">
        <v>0.39094035624362722</v>
      </c>
      <c r="S18">
        <v>0.50352851479102156</v>
      </c>
    </row>
    <row r="20" spans="2:19">
      <c r="B20" t="s">
        <v>93</v>
      </c>
      <c r="C20" s="4">
        <f>AVERAGE(C6:C18)</f>
        <v>26.773963675213675</v>
      </c>
      <c r="D20" s="4">
        <f t="shared" ref="D20:S20" si="0">AVERAGE(D6:D18)</f>
        <v>27.412190170940164</v>
      </c>
      <c r="E20" s="4">
        <f t="shared" si="0"/>
        <v>28.959882478632487</v>
      </c>
      <c r="F20" s="4">
        <f t="shared" si="0"/>
        <v>29.447414529914532</v>
      </c>
      <c r="G20" s="4">
        <f t="shared" si="0"/>
        <v>29.284102564102568</v>
      </c>
      <c r="H20" s="4">
        <f t="shared" si="0"/>
        <v>29.283141025641026</v>
      </c>
      <c r="I20" s="4">
        <f t="shared" si="0"/>
        <v>28.065156695156688</v>
      </c>
      <c r="J20" s="4">
        <f t="shared" si="0"/>
        <v>29.563547008547008</v>
      </c>
      <c r="L20" s="4">
        <f t="shared" si="0"/>
        <v>0.68037533196311195</v>
      </c>
      <c r="M20" s="4">
        <f t="shared" si="0"/>
        <v>0.62995938662743478</v>
      </c>
      <c r="N20" s="4">
        <f t="shared" si="0"/>
        <v>0.39517734693260531</v>
      </c>
      <c r="O20" s="4">
        <f t="shared" si="0"/>
        <v>0.29449991883531451</v>
      </c>
      <c r="P20" s="4">
        <f t="shared" si="0"/>
        <v>0.33939048142709444</v>
      </c>
      <c r="Q20" s="4">
        <f t="shared" si="0"/>
        <v>0.5869811985718707</v>
      </c>
      <c r="R20" s="4">
        <f t="shared" si="0"/>
        <v>0.4563031275232094</v>
      </c>
      <c r="S20" s="4">
        <f t="shared" si="0"/>
        <v>0.54606420252683485</v>
      </c>
    </row>
    <row r="23" spans="2:19" ht="15">
      <c r="K23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70"/>
  <sheetViews>
    <sheetView tabSelected="1" topLeftCell="A40" workbookViewId="0">
      <selection activeCell="P66" sqref="P66"/>
    </sheetView>
  </sheetViews>
  <sheetFormatPr defaultRowHeight="14.25"/>
  <sheetData>
    <row r="1" spans="2:12">
      <c r="B1" t="s">
        <v>69</v>
      </c>
    </row>
    <row r="3" spans="2:12">
      <c r="C3" t="s">
        <v>68</v>
      </c>
    </row>
    <row r="5" spans="2:12"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L5" t="s">
        <v>67</v>
      </c>
    </row>
    <row r="6" spans="2:12">
      <c r="C6" s="4">
        <v>27.741025641025637</v>
      </c>
      <c r="D6" s="4">
        <v>27.47115384615385</v>
      </c>
      <c r="E6" s="4">
        <v>27.093589743589742</v>
      </c>
      <c r="F6" s="4">
        <v>29.485256410256412</v>
      </c>
      <c r="G6" s="4">
        <v>29.042948717948722</v>
      </c>
      <c r="H6" s="4">
        <v>29.127307692307689</v>
      </c>
      <c r="I6" s="4">
        <v>28.148846153846151</v>
      </c>
      <c r="J6" s="4">
        <v>26.264102564102565</v>
      </c>
      <c r="K6" s="4"/>
      <c r="L6" s="4">
        <v>27.956904761904759</v>
      </c>
    </row>
    <row r="7" spans="2:12">
      <c r="C7" s="4">
        <v>26.993076923076924</v>
      </c>
      <c r="D7" s="4">
        <v>26.506538461538465</v>
      </c>
      <c r="E7" s="4">
        <v>27.550769230769227</v>
      </c>
      <c r="F7" s="4">
        <v>29.63256410256411</v>
      </c>
      <c r="G7" s="4">
        <v>28.625641025641031</v>
      </c>
      <c r="H7" s="4">
        <v>30.141153846153845</v>
      </c>
      <c r="I7" s="4">
        <v>26.859230769230773</v>
      </c>
      <c r="J7" s="4">
        <v>29.021923076923073</v>
      </c>
      <c r="K7" s="4"/>
      <c r="L7" s="4">
        <v>27.300000000000004</v>
      </c>
    </row>
    <row r="8" spans="2:12">
      <c r="C8" s="4">
        <v>27.83</v>
      </c>
      <c r="D8" s="4">
        <v>26.111666666666665</v>
      </c>
      <c r="E8" s="4">
        <v>28.484871794871797</v>
      </c>
      <c r="F8" s="4">
        <v>28.892692307692307</v>
      </c>
      <c r="G8" s="4">
        <v>29.863461538461536</v>
      </c>
      <c r="H8" s="4">
        <v>28.96217948717949</v>
      </c>
      <c r="I8" s="4">
        <v>27.796153846153842</v>
      </c>
      <c r="J8" s="4">
        <v>29.229871794871794</v>
      </c>
      <c r="K8" s="4"/>
      <c r="L8" s="4">
        <v>29.0625</v>
      </c>
    </row>
    <row r="9" spans="2:12">
      <c r="C9" s="4">
        <v>27.530000000000005</v>
      </c>
      <c r="D9" s="4">
        <v>28.85576923076923</v>
      </c>
      <c r="E9" s="4">
        <v>29.11538461538461</v>
      </c>
      <c r="F9" s="4">
        <v>28.917307692307688</v>
      </c>
      <c r="G9" s="4">
        <v>30.586666666666666</v>
      </c>
      <c r="H9" s="4">
        <v>25.700769230769232</v>
      </c>
      <c r="I9" s="4">
        <v>28.500512820512828</v>
      </c>
      <c r="J9" s="4">
        <v>28.814615384615387</v>
      </c>
      <c r="K9" s="4"/>
      <c r="L9" s="4">
        <v>27.973095238095244</v>
      </c>
    </row>
    <row r="10" spans="2:12">
      <c r="C10" s="4">
        <v>26.683846153846158</v>
      </c>
      <c r="D10" s="4">
        <v>22.929615384615389</v>
      </c>
      <c r="E10" s="4">
        <v>28.065128205128207</v>
      </c>
      <c r="F10" s="4">
        <v>29.882307692307695</v>
      </c>
      <c r="G10" s="4">
        <v>27.337307692307693</v>
      </c>
      <c r="H10" s="4">
        <v>29.851153846153846</v>
      </c>
      <c r="I10" s="4">
        <v>30.486538461538466</v>
      </c>
      <c r="J10" s="4">
        <v>29.359615384615378</v>
      </c>
      <c r="K10" s="4"/>
      <c r="L10" s="4">
        <v>27.123690476190479</v>
      </c>
    </row>
    <row r="11" spans="2:12">
      <c r="C11" s="4">
        <v>27.743846153846157</v>
      </c>
      <c r="D11" s="4">
        <v>27.38115384615385</v>
      </c>
      <c r="E11" s="4">
        <v>29.23487179487179</v>
      </c>
      <c r="F11" s="4">
        <v>28.806153846153844</v>
      </c>
      <c r="G11" s="4">
        <v>29.868205128205126</v>
      </c>
      <c r="H11" s="4">
        <v>28.249102564102564</v>
      </c>
      <c r="I11" s="4">
        <v>29.617179487179492</v>
      </c>
      <c r="J11" s="4">
        <v>29.073076923076925</v>
      </c>
      <c r="K11" s="4"/>
      <c r="L11" s="4">
        <v>29.223333333333329</v>
      </c>
    </row>
    <row r="12" spans="2:12">
      <c r="C12" s="4">
        <v>27.456153846153846</v>
      </c>
      <c r="D12" s="4">
        <v>26.283589743589747</v>
      </c>
      <c r="E12" s="4">
        <v>29.507051282051275</v>
      </c>
      <c r="F12" s="4">
        <v>29.651923076923083</v>
      </c>
      <c r="G12" s="4">
        <v>28.69</v>
      </c>
      <c r="H12" s="4">
        <v>30.75961538461538</v>
      </c>
      <c r="I12" s="4">
        <v>26.243846153846157</v>
      </c>
      <c r="J12" s="4">
        <v>29.008717948717951</v>
      </c>
      <c r="K12" s="4"/>
      <c r="L12" s="4">
        <v>27.956904761904759</v>
      </c>
    </row>
    <row r="13" spans="2:12">
      <c r="C13" s="4">
        <v>27.653846153846153</v>
      </c>
      <c r="D13" s="4">
        <v>29.035384615384622</v>
      </c>
      <c r="E13" s="4">
        <v>29.372307692307686</v>
      </c>
      <c r="F13" s="4">
        <v>29.99666666666667</v>
      </c>
      <c r="G13" s="4">
        <v>29.171666666666667</v>
      </c>
      <c r="H13" s="4">
        <v>29.658333333333335</v>
      </c>
      <c r="I13" s="4">
        <v>27.394102564102564</v>
      </c>
      <c r="J13" s="4">
        <v>30.101410256410254</v>
      </c>
      <c r="K13" s="4"/>
      <c r="L13" s="4">
        <v>27.300000000000004</v>
      </c>
    </row>
    <row r="14" spans="2:12">
      <c r="C14" s="4">
        <v>27.353846153846153</v>
      </c>
      <c r="D14" s="4">
        <v>27.355769230769226</v>
      </c>
      <c r="E14" s="4">
        <v>29.728846153846153</v>
      </c>
      <c r="F14" s="4">
        <v>29.666410256410252</v>
      </c>
      <c r="G14" s="4">
        <v>29.889999999999997</v>
      </c>
      <c r="H14" s="4">
        <v>29.542307692307695</v>
      </c>
      <c r="I14" s="4">
        <v>27.539999999999996</v>
      </c>
      <c r="J14" s="4">
        <v>30.901923076923076</v>
      </c>
      <c r="K14" s="4"/>
      <c r="L14" s="4">
        <v>29.0625</v>
      </c>
    </row>
    <row r="15" spans="2:12">
      <c r="C15" s="4">
        <v>20.428846153846152</v>
      </c>
      <c r="D15" s="4">
        <v>28.627307692307689</v>
      </c>
      <c r="E15" s="4">
        <v>29.656153846153849</v>
      </c>
      <c r="F15" s="4">
        <v>30.751923076923081</v>
      </c>
      <c r="G15" s="4">
        <v>29.621250000000003</v>
      </c>
      <c r="H15" s="4">
        <v>30.616923076923072</v>
      </c>
      <c r="I15" s="4"/>
      <c r="J15" s="4">
        <v>30.930128205128202</v>
      </c>
      <c r="K15" s="4"/>
      <c r="L15" s="4">
        <v>27.973095238095244</v>
      </c>
    </row>
    <row r="16" spans="2:12">
      <c r="C16" s="4">
        <v>25.898076923076928</v>
      </c>
      <c r="D16" s="4">
        <v>29.349487179487177</v>
      </c>
      <c r="E16" s="4">
        <v>29.226923076923079</v>
      </c>
      <c r="F16" s="4">
        <v>29.804230769230767</v>
      </c>
      <c r="G16" s="4">
        <v>29.798750000000002</v>
      </c>
      <c r="H16" s="4">
        <v>30.099615384615383</v>
      </c>
      <c r="I16" s="4"/>
      <c r="J16" s="4">
        <v>30.926794871794868</v>
      </c>
      <c r="K16" s="4"/>
      <c r="L16" s="4">
        <v>27.123690476190479</v>
      </c>
    </row>
    <row r="17" spans="3:12">
      <c r="C17" s="4">
        <v>27.975000000000001</v>
      </c>
      <c r="D17" s="4">
        <v>29.038846153846155</v>
      </c>
      <c r="E17" s="4">
        <v>30.482692307692311</v>
      </c>
      <c r="F17" s="4">
        <v>27.881538461538462</v>
      </c>
      <c r="G17" s="4">
        <v>29.128749999999997</v>
      </c>
      <c r="H17" s="4">
        <v>28.689230769230768</v>
      </c>
      <c r="I17" s="4"/>
      <c r="J17" s="4">
        <v>31.130384615384614</v>
      </c>
      <c r="K17" s="4"/>
      <c r="L17" s="4">
        <v>29.223333333333329</v>
      </c>
    </row>
    <row r="18" spans="3:12">
      <c r="C18" s="4"/>
      <c r="D18" s="4"/>
      <c r="E18" s="4"/>
      <c r="F18" s="4"/>
      <c r="G18" s="4"/>
      <c r="H18" s="4"/>
      <c r="I18" s="4"/>
      <c r="J18" s="4"/>
      <c r="K18" s="4"/>
      <c r="L18" s="4"/>
    </row>
    <row r="20" spans="3:12">
      <c r="C20" t="s">
        <v>70</v>
      </c>
    </row>
    <row r="23" spans="3:12" ht="15">
      <c r="C23" s="36" t="s">
        <v>19</v>
      </c>
      <c r="D23" s="36"/>
      <c r="E23" s="36"/>
      <c r="F23" s="36"/>
      <c r="G23" s="7"/>
    </row>
    <row r="24" spans="3:12" ht="24">
      <c r="C24" s="37" t="s">
        <v>20</v>
      </c>
      <c r="D24" s="37"/>
      <c r="E24" s="8" t="s">
        <v>21</v>
      </c>
      <c r="F24" s="9" t="s">
        <v>22</v>
      </c>
      <c r="G24" s="7"/>
    </row>
    <row r="25" spans="3:12">
      <c r="C25" s="38" t="s">
        <v>23</v>
      </c>
      <c r="D25" s="10" t="s">
        <v>24</v>
      </c>
      <c r="E25" s="11">
        <v>12</v>
      </c>
      <c r="F25" s="12">
        <v>17.916666666666668</v>
      </c>
      <c r="G25" s="7"/>
    </row>
    <row r="26" spans="3:12">
      <c r="C26" s="39"/>
      <c r="D26" s="13" t="s">
        <v>25</v>
      </c>
      <c r="E26" s="14">
        <v>12</v>
      </c>
      <c r="F26" s="15">
        <v>26</v>
      </c>
      <c r="G26" s="7"/>
    </row>
    <row r="27" spans="3:12">
      <c r="C27" s="39"/>
      <c r="D27" s="13" t="s">
        <v>26</v>
      </c>
      <c r="E27" s="14">
        <v>12</v>
      </c>
      <c r="F27" s="15">
        <v>51.333333333333336</v>
      </c>
      <c r="G27" s="7"/>
    </row>
    <row r="28" spans="3:12">
      <c r="C28" s="39"/>
      <c r="D28" s="13" t="s">
        <v>27</v>
      </c>
      <c r="E28" s="14">
        <v>12</v>
      </c>
      <c r="F28" s="15">
        <v>62</v>
      </c>
      <c r="G28" s="7"/>
    </row>
    <row r="29" spans="3:12">
      <c r="C29" s="39"/>
      <c r="D29" s="13" t="s">
        <v>28</v>
      </c>
      <c r="E29" s="14">
        <v>12</v>
      </c>
      <c r="F29" s="15">
        <v>58.75</v>
      </c>
      <c r="G29" s="7"/>
    </row>
    <row r="30" spans="3:12">
      <c r="C30" s="39"/>
      <c r="D30" s="13" t="s">
        <v>29</v>
      </c>
      <c r="E30" s="14">
        <v>12</v>
      </c>
      <c r="F30" s="15">
        <v>60.083333333333336</v>
      </c>
      <c r="G30" s="7"/>
    </row>
    <row r="31" spans="3:12">
      <c r="C31" s="39"/>
      <c r="D31" s="13" t="s">
        <v>30</v>
      </c>
      <c r="E31" s="14">
        <v>9</v>
      </c>
      <c r="F31" s="15">
        <v>33.444444444444443</v>
      </c>
      <c r="G31" s="7"/>
    </row>
    <row r="32" spans="3:12">
      <c r="C32" s="39"/>
      <c r="D32" s="13" t="s">
        <v>31</v>
      </c>
      <c r="E32" s="14">
        <v>12</v>
      </c>
      <c r="F32" s="15">
        <v>63.083333333333336</v>
      </c>
      <c r="G32" s="7"/>
    </row>
    <row r="33" spans="3:23">
      <c r="C33" s="40"/>
      <c r="D33" s="16" t="s">
        <v>32</v>
      </c>
      <c r="E33" s="17">
        <v>93</v>
      </c>
      <c r="F33" s="18"/>
      <c r="G33" s="7"/>
    </row>
    <row r="37" spans="3:23" ht="15">
      <c r="C37" s="36" t="s">
        <v>38</v>
      </c>
      <c r="D37" s="36"/>
      <c r="E37" s="7"/>
    </row>
    <row r="38" spans="3:23">
      <c r="C38" s="37" t="s">
        <v>18</v>
      </c>
      <c r="D38" s="19" t="s">
        <v>23</v>
      </c>
      <c r="E38" s="7"/>
    </row>
    <row r="39" spans="3:23" ht="24">
      <c r="C39" s="20" t="s">
        <v>33</v>
      </c>
      <c r="D39" s="21">
        <v>36.837489514222526</v>
      </c>
      <c r="E39" s="7"/>
    </row>
    <row r="40" spans="3:23">
      <c r="C40" s="22" t="s">
        <v>34</v>
      </c>
      <c r="D40" s="23">
        <v>7</v>
      </c>
      <c r="E40" s="7"/>
    </row>
    <row r="41" spans="3:23" ht="36">
      <c r="C41" s="16" t="s">
        <v>35</v>
      </c>
      <c r="D41" s="24">
        <v>5.0350924556513282E-6</v>
      </c>
      <c r="E41" s="7"/>
    </row>
    <row r="42" spans="3:23">
      <c r="C42" s="35" t="s">
        <v>36</v>
      </c>
      <c r="D42" s="35"/>
      <c r="E42" s="7"/>
    </row>
    <row r="43" spans="3:23">
      <c r="C43" s="35" t="s">
        <v>37</v>
      </c>
      <c r="D43" s="35"/>
      <c r="E43" s="7"/>
    </row>
    <row r="46" spans="3:23" ht="15">
      <c r="C46" t="s">
        <v>71</v>
      </c>
      <c r="F46" t="s">
        <v>72</v>
      </c>
      <c r="I46" t="s">
        <v>73</v>
      </c>
      <c r="L46" t="s">
        <v>74</v>
      </c>
      <c r="O46" t="s">
        <v>75</v>
      </c>
      <c r="R46" t="s">
        <v>76</v>
      </c>
      <c r="U46" t="s">
        <v>77</v>
      </c>
    </row>
    <row r="48" spans="3:23" ht="15">
      <c r="C48" s="36" t="s">
        <v>46</v>
      </c>
      <c r="D48" s="36"/>
      <c r="E48" s="7"/>
      <c r="F48" s="36" t="s">
        <v>46</v>
      </c>
      <c r="G48" s="36"/>
      <c r="H48" s="7"/>
      <c r="I48" s="36" t="s">
        <v>46</v>
      </c>
      <c r="J48" s="36"/>
      <c r="K48" s="7"/>
      <c r="L48" s="36" t="s">
        <v>46</v>
      </c>
      <c r="M48" s="36"/>
      <c r="N48" s="7"/>
      <c r="O48" s="36" t="s">
        <v>46</v>
      </c>
      <c r="P48" s="36"/>
      <c r="Q48" s="7"/>
      <c r="R48" s="36" t="s">
        <v>46</v>
      </c>
      <c r="S48" s="36"/>
      <c r="T48" s="7"/>
      <c r="U48" s="36" t="s">
        <v>46</v>
      </c>
      <c r="V48" s="36"/>
      <c r="W48" s="7"/>
    </row>
    <row r="49" spans="3:23">
      <c r="C49" s="37" t="s">
        <v>18</v>
      </c>
      <c r="D49" s="19" t="s">
        <v>23</v>
      </c>
      <c r="E49" s="7"/>
      <c r="F49" s="37" t="s">
        <v>18</v>
      </c>
      <c r="G49" s="19" t="s">
        <v>23</v>
      </c>
      <c r="H49" s="7"/>
      <c r="I49" s="37" t="s">
        <v>18</v>
      </c>
      <c r="J49" s="19" t="s">
        <v>23</v>
      </c>
      <c r="K49" s="7"/>
      <c r="L49" s="37" t="s">
        <v>18</v>
      </c>
      <c r="M49" s="19" t="s">
        <v>23</v>
      </c>
      <c r="N49" s="7"/>
      <c r="O49" s="37" t="s">
        <v>18</v>
      </c>
      <c r="P49" s="19" t="s">
        <v>23</v>
      </c>
      <c r="Q49" s="7"/>
      <c r="R49" s="37" t="s">
        <v>18</v>
      </c>
      <c r="S49" s="19" t="s">
        <v>23</v>
      </c>
      <c r="T49" s="7"/>
      <c r="U49" s="37" t="s">
        <v>18</v>
      </c>
      <c r="V49" s="19" t="s">
        <v>23</v>
      </c>
      <c r="W49" s="7"/>
    </row>
    <row r="50" spans="3:23" ht="24">
      <c r="C50" s="20" t="s">
        <v>39</v>
      </c>
      <c r="D50" s="21">
        <v>61</v>
      </c>
      <c r="E50" s="7"/>
      <c r="F50" s="20" t="s">
        <v>39</v>
      </c>
      <c r="G50" s="21">
        <v>13</v>
      </c>
      <c r="H50" s="7"/>
      <c r="I50" s="20" t="s">
        <v>39</v>
      </c>
      <c r="J50" s="21">
        <v>1</v>
      </c>
      <c r="K50" s="7"/>
      <c r="L50" s="20" t="s">
        <v>39</v>
      </c>
      <c r="M50" s="21">
        <v>8</v>
      </c>
      <c r="N50" s="7"/>
      <c r="O50" s="20" t="s">
        <v>39</v>
      </c>
      <c r="P50" s="21">
        <v>11</v>
      </c>
      <c r="Q50" s="7"/>
      <c r="R50" s="20" t="s">
        <v>39</v>
      </c>
      <c r="S50" s="21">
        <v>33</v>
      </c>
      <c r="T50" s="7"/>
      <c r="U50" s="20" t="s">
        <v>39</v>
      </c>
      <c r="V50" s="21">
        <v>10</v>
      </c>
      <c r="W50" s="7"/>
    </row>
    <row r="51" spans="3:23" ht="24">
      <c r="C51" s="22" t="s">
        <v>40</v>
      </c>
      <c r="D51" s="25">
        <v>139</v>
      </c>
      <c r="E51" s="7"/>
      <c r="F51" s="22" t="s">
        <v>40</v>
      </c>
      <c r="G51" s="25">
        <v>91</v>
      </c>
      <c r="H51" s="7"/>
      <c r="I51" s="22" t="s">
        <v>40</v>
      </c>
      <c r="J51" s="25">
        <v>79</v>
      </c>
      <c r="K51" s="7"/>
      <c r="L51" s="22" t="s">
        <v>40</v>
      </c>
      <c r="M51" s="25">
        <v>86</v>
      </c>
      <c r="N51" s="7"/>
      <c r="O51" s="22" t="s">
        <v>40</v>
      </c>
      <c r="P51" s="25">
        <v>89</v>
      </c>
      <c r="Q51" s="7"/>
      <c r="R51" s="22" t="s">
        <v>40</v>
      </c>
      <c r="S51" s="25">
        <v>111</v>
      </c>
      <c r="T51" s="7"/>
      <c r="U51" s="22" t="s">
        <v>40</v>
      </c>
      <c r="V51" s="25">
        <v>88</v>
      </c>
      <c r="W51" s="7"/>
    </row>
    <row r="52" spans="3:23">
      <c r="C52" s="22" t="s">
        <v>41</v>
      </c>
      <c r="D52" s="25">
        <v>-0.63508529610858833</v>
      </c>
      <c r="E52" s="7"/>
      <c r="F52" s="22" t="s">
        <v>41</v>
      </c>
      <c r="G52" s="25">
        <v>-3.4063665882187917</v>
      </c>
      <c r="H52" s="7"/>
      <c r="I52" s="22" t="s">
        <v>41</v>
      </c>
      <c r="J52" s="25">
        <v>-4.0991869112463428</v>
      </c>
      <c r="K52" s="7"/>
      <c r="L52" s="22" t="s">
        <v>41</v>
      </c>
      <c r="M52" s="25">
        <v>-3.6950417228136043</v>
      </c>
      <c r="N52" s="7"/>
      <c r="O52" s="22" t="s">
        <v>41</v>
      </c>
      <c r="P52" s="25">
        <v>-3.5218366420567166</v>
      </c>
      <c r="Q52" s="7"/>
      <c r="R52" s="22" t="s">
        <v>41</v>
      </c>
      <c r="S52" s="25">
        <v>-1.4924050144892731</v>
      </c>
      <c r="T52" s="7"/>
      <c r="U52" s="22" t="s">
        <v>41</v>
      </c>
      <c r="V52" s="25">
        <v>-3.5795716689756794</v>
      </c>
      <c r="W52" s="7"/>
    </row>
    <row r="53" spans="3:23" ht="60">
      <c r="C53" s="22" t="s">
        <v>42</v>
      </c>
      <c r="D53" s="25">
        <v>0.52537278637370222</v>
      </c>
      <c r="E53" s="7"/>
      <c r="F53" s="22" t="s">
        <v>42</v>
      </c>
      <c r="G53" s="25">
        <v>6.5833716955723419E-4</v>
      </c>
      <c r="H53" s="7"/>
      <c r="I53" s="22" t="s">
        <v>42</v>
      </c>
      <c r="J53" s="25">
        <v>4.1460411326799857E-5</v>
      </c>
      <c r="K53" s="7"/>
      <c r="L53" s="22" t="s">
        <v>42</v>
      </c>
      <c r="M53" s="25">
        <v>2.1985068263840417E-4</v>
      </c>
      <c r="N53" s="7"/>
      <c r="O53" s="22" t="s">
        <v>42</v>
      </c>
      <c r="P53" s="25">
        <v>4.2856814449695574E-4</v>
      </c>
      <c r="Q53" s="7"/>
      <c r="R53" s="22" t="s">
        <v>42</v>
      </c>
      <c r="S53" s="25">
        <v>0.13559300126630222</v>
      </c>
      <c r="T53" s="7"/>
      <c r="U53" s="22" t="s">
        <v>42</v>
      </c>
      <c r="V53" s="25">
        <v>3.4415785384659189E-4</v>
      </c>
      <c r="W53" s="7"/>
    </row>
    <row r="54" spans="3:23" ht="48">
      <c r="C54" s="16" t="s">
        <v>43</v>
      </c>
      <c r="D54" s="26" t="s">
        <v>47</v>
      </c>
      <c r="E54" s="7"/>
      <c r="F54" s="16" t="s">
        <v>43</v>
      </c>
      <c r="G54" s="26" t="s">
        <v>48</v>
      </c>
      <c r="H54" s="7"/>
      <c r="I54" s="16" t="s">
        <v>43</v>
      </c>
      <c r="J54" s="26" t="s">
        <v>48</v>
      </c>
      <c r="K54" s="7"/>
      <c r="L54" s="16" t="s">
        <v>43</v>
      </c>
      <c r="M54" s="26" t="s">
        <v>48</v>
      </c>
      <c r="N54" s="7"/>
      <c r="O54" s="16" t="s">
        <v>43</v>
      </c>
      <c r="P54" s="26" t="s">
        <v>48</v>
      </c>
      <c r="Q54" s="7"/>
      <c r="R54" s="16" t="s">
        <v>43</v>
      </c>
      <c r="S54" s="26" t="s">
        <v>49</v>
      </c>
      <c r="T54" s="7"/>
      <c r="U54" s="16" t="s">
        <v>43</v>
      </c>
      <c r="V54" s="26" t="s">
        <v>48</v>
      </c>
      <c r="W54" s="7"/>
    </row>
    <row r="55" spans="3:23">
      <c r="C55" s="35" t="s">
        <v>44</v>
      </c>
      <c r="D55" s="35"/>
      <c r="E55" s="7"/>
      <c r="F55" s="35" t="s">
        <v>44</v>
      </c>
      <c r="G55" s="35"/>
      <c r="H55" s="7"/>
      <c r="I55" s="35" t="s">
        <v>44</v>
      </c>
      <c r="J55" s="35"/>
      <c r="K55" s="7"/>
      <c r="L55" s="35" t="s">
        <v>44</v>
      </c>
      <c r="M55" s="35"/>
      <c r="N55" s="7"/>
      <c r="O55" s="35" t="s">
        <v>44</v>
      </c>
      <c r="P55" s="35"/>
      <c r="Q55" s="7"/>
      <c r="R55" s="35" t="s">
        <v>44</v>
      </c>
      <c r="S55" s="35"/>
      <c r="T55" s="7"/>
      <c r="U55" s="35" t="s">
        <v>44</v>
      </c>
      <c r="V55" s="35"/>
      <c r="W55" s="7"/>
    </row>
    <row r="56" spans="3:23">
      <c r="C56" s="35" t="s">
        <v>45</v>
      </c>
      <c r="D56" s="35"/>
      <c r="E56" s="7"/>
      <c r="F56" s="35" t="s">
        <v>45</v>
      </c>
      <c r="G56" s="35"/>
      <c r="H56" s="7"/>
      <c r="I56" s="35" t="s">
        <v>45</v>
      </c>
      <c r="J56" s="35"/>
      <c r="K56" s="7"/>
      <c r="L56" s="35" t="s">
        <v>45</v>
      </c>
      <c r="M56" s="35"/>
      <c r="N56" s="7"/>
      <c r="O56" s="35" t="s">
        <v>45</v>
      </c>
      <c r="P56" s="35"/>
      <c r="Q56" s="7"/>
      <c r="R56" s="35" t="s">
        <v>45</v>
      </c>
      <c r="S56" s="35"/>
      <c r="T56" s="7"/>
      <c r="U56" s="35" t="s">
        <v>45</v>
      </c>
      <c r="V56" s="35"/>
      <c r="W56" s="7"/>
    </row>
    <row r="60" spans="3:23">
      <c r="C60" t="s">
        <v>105</v>
      </c>
    </row>
    <row r="63" spans="3:23">
      <c r="E63" t="s">
        <v>95</v>
      </c>
      <c r="G63" t="s">
        <v>96</v>
      </c>
      <c r="J63" t="s">
        <v>97</v>
      </c>
      <c r="L63" t="s">
        <v>98</v>
      </c>
      <c r="N63" t="s">
        <v>106</v>
      </c>
    </row>
    <row r="64" spans="3:23">
      <c r="C64" t="s">
        <v>99</v>
      </c>
      <c r="D64" s="32" t="s">
        <v>100</v>
      </c>
      <c r="E64">
        <v>0.55100000000000005</v>
      </c>
      <c r="G64" s="28">
        <v>4.1399999999999997E-5</v>
      </c>
      <c r="J64" s="32">
        <f>0.05/8-1+1</f>
        <v>6.2499999999999778E-3</v>
      </c>
      <c r="L64" t="s">
        <v>101</v>
      </c>
      <c r="N64" s="33">
        <v>2.898E-4</v>
      </c>
      <c r="P64" t="s">
        <v>3</v>
      </c>
    </row>
    <row r="65" spans="4:16">
      <c r="D65" s="32" t="s">
        <v>102</v>
      </c>
      <c r="E65">
        <v>1E-3</v>
      </c>
      <c r="G65" s="28">
        <v>2.1900000000000001E-4</v>
      </c>
      <c r="J65" s="32">
        <f>0.05/7-1+1</f>
        <v>7.1428571428571175E-3</v>
      </c>
      <c r="L65" t="s">
        <v>101</v>
      </c>
      <c r="N65" s="33">
        <v>1.3140000000000001E-3</v>
      </c>
      <c r="P65" t="s">
        <v>4</v>
      </c>
    </row>
    <row r="66" spans="4:16">
      <c r="D66" s="32" t="s">
        <v>3</v>
      </c>
      <c r="E66">
        <v>4.1399999999999997E-5</v>
      </c>
      <c r="G66" s="28">
        <v>3.4400000000000001E-4</v>
      </c>
      <c r="J66" s="32">
        <f>0.05/6-1+1</f>
        <v>8.3333333333333037E-3</v>
      </c>
      <c r="L66" t="s">
        <v>101</v>
      </c>
      <c r="N66" s="33">
        <v>1.7200000000000002E-3</v>
      </c>
      <c r="P66" t="s">
        <v>7</v>
      </c>
    </row>
    <row r="67" spans="4:16">
      <c r="D67" s="32" t="s">
        <v>4</v>
      </c>
      <c r="E67">
        <v>2.1900000000000001E-4</v>
      </c>
      <c r="G67" s="28">
        <v>4.28E-4</v>
      </c>
      <c r="J67" s="32">
        <f>0.05/5-1+1</f>
        <v>1.0000000000000009E-2</v>
      </c>
      <c r="L67" t="s">
        <v>101</v>
      </c>
      <c r="N67" s="33">
        <v>1.7200000000000002E-3</v>
      </c>
      <c r="P67" t="s">
        <v>107</v>
      </c>
    </row>
    <row r="68" spans="4:16">
      <c r="D68" s="32" t="s">
        <v>5</v>
      </c>
      <c r="E68">
        <v>4.28E-4</v>
      </c>
      <c r="G68" s="28">
        <v>1E-3</v>
      </c>
      <c r="J68" s="32">
        <f>0.05/4-1+1</f>
        <v>1.2499999999999956E-2</v>
      </c>
      <c r="L68" t="s">
        <v>101</v>
      </c>
      <c r="N68" s="33">
        <v>3.0000000000000001E-3</v>
      </c>
      <c r="P68" t="s">
        <v>102</v>
      </c>
    </row>
    <row r="69" spans="4:16">
      <c r="D69" s="32" t="s">
        <v>103</v>
      </c>
      <c r="E69">
        <v>0.13600000000000001</v>
      </c>
      <c r="G69">
        <v>0.13600000000000001</v>
      </c>
      <c r="J69" s="32">
        <f>0.05/3-1+1</f>
        <v>1.6666666666666718E-2</v>
      </c>
      <c r="L69" t="s">
        <v>104</v>
      </c>
      <c r="N69" s="34">
        <v>0.27200000000000002</v>
      </c>
    </row>
    <row r="70" spans="4:16">
      <c r="D70" s="32" t="s">
        <v>7</v>
      </c>
      <c r="E70">
        <v>3.4400000000000001E-4</v>
      </c>
      <c r="G70">
        <v>0.55100000000000005</v>
      </c>
      <c r="J70" s="32">
        <f>0.05/2-1+1</f>
        <v>2.5000000000000022E-2</v>
      </c>
      <c r="L70" t="s">
        <v>104</v>
      </c>
      <c r="N70" s="34">
        <v>0.55100000000000005</v>
      </c>
    </row>
  </sheetData>
  <mergeCells count="35">
    <mergeCell ref="U48:V48"/>
    <mergeCell ref="U49"/>
    <mergeCell ref="U55:V55"/>
    <mergeCell ref="U56:V56"/>
    <mergeCell ref="L49"/>
    <mergeCell ref="L55:M55"/>
    <mergeCell ref="L56:M56"/>
    <mergeCell ref="R48:S48"/>
    <mergeCell ref="R49"/>
    <mergeCell ref="R55:S55"/>
    <mergeCell ref="R56:S56"/>
    <mergeCell ref="F48:G48"/>
    <mergeCell ref="F49"/>
    <mergeCell ref="F55:G55"/>
    <mergeCell ref="F56:G56"/>
    <mergeCell ref="O48:P48"/>
    <mergeCell ref="O49"/>
    <mergeCell ref="O55:P55"/>
    <mergeCell ref="O56:P56"/>
    <mergeCell ref="I48:J48"/>
    <mergeCell ref="I49"/>
    <mergeCell ref="I55:J55"/>
    <mergeCell ref="I56:J56"/>
    <mergeCell ref="L48:M48"/>
    <mergeCell ref="C43:D43"/>
    <mergeCell ref="C48:D48"/>
    <mergeCell ref="C49"/>
    <mergeCell ref="C55:D55"/>
    <mergeCell ref="C56:D56"/>
    <mergeCell ref="C42:D42"/>
    <mergeCell ref="C23:F23"/>
    <mergeCell ref="C24:D24"/>
    <mergeCell ref="C25:C33"/>
    <mergeCell ref="C37:D37"/>
    <mergeCell ref="C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data</vt:lpstr>
      <vt:lpstr>figures</vt:lpstr>
      <vt:lpstr>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dcterms:created xsi:type="dcterms:W3CDTF">2017-06-30T09:03:52Z</dcterms:created>
  <dcterms:modified xsi:type="dcterms:W3CDTF">2018-02-10T13:01:23Z</dcterms:modified>
</cp:coreProperties>
</file>