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0340" windowHeight="8190"/>
  </bookViews>
  <sheets>
    <sheet name="single trial" sheetId="1" r:id="rId1"/>
    <sheet name="five trial" sheetId="3" r:id="rId2"/>
    <sheet name="mortality" sheetId="5" r:id="rId3"/>
  </sheets>
  <calcPr calcId="125725"/>
</workbook>
</file>

<file path=xl/calcChain.xml><?xml version="1.0" encoding="utf-8"?>
<calcChain xmlns="http://schemas.openxmlformats.org/spreadsheetml/2006/main">
  <c r="BN47" i="3"/>
  <c r="BL47"/>
  <c r="BJ47"/>
  <c r="BH47"/>
  <c r="BF47"/>
  <c r="BN44"/>
  <c r="BN45"/>
  <c r="BF44"/>
  <c r="BE44"/>
  <c r="T40" i="1"/>
  <c r="R40"/>
  <c r="P40"/>
  <c r="N40"/>
  <c r="L40"/>
  <c r="J40"/>
  <c r="D40"/>
  <c r="CU47" i="3"/>
  <c r="CS47"/>
  <c r="CQ47"/>
  <c r="CO47"/>
  <c r="CM47"/>
  <c r="CJ47"/>
  <c r="CH47"/>
  <c r="CF47"/>
  <c r="CD47"/>
  <c r="CB47"/>
  <c r="BW47"/>
  <c r="BU47"/>
  <c r="BS47"/>
  <c r="BC47"/>
  <c r="BA47"/>
  <c r="AY47"/>
  <c r="AW47"/>
  <c r="AU47"/>
  <c r="AL47"/>
  <c r="AJ47"/>
  <c r="AG47"/>
  <c r="AC47"/>
  <c r="AA47"/>
  <c r="Y47"/>
  <c r="V47"/>
  <c r="T47"/>
  <c r="R47"/>
  <c r="I47"/>
  <c r="E47"/>
  <c r="G47"/>
  <c r="CT44"/>
  <c r="CQ44"/>
  <c r="CQ45"/>
  <c r="C45"/>
  <c r="F42" i="1"/>
  <c r="H42"/>
  <c r="J42"/>
  <c r="L42"/>
  <c r="N42"/>
  <c r="P42"/>
  <c r="R42"/>
  <c r="T42"/>
  <c r="D43"/>
  <c r="H43"/>
  <c r="J43"/>
  <c r="L43"/>
  <c r="N43"/>
  <c r="P43"/>
  <c r="R43"/>
  <c r="T43"/>
  <c r="H39"/>
  <c r="H40" s="1"/>
  <c r="H36"/>
  <c r="H37"/>
  <c r="G37"/>
  <c r="G71"/>
  <c r="H71"/>
  <c r="T39"/>
  <c r="R39"/>
  <c r="P39"/>
  <c r="N39"/>
  <c r="L39"/>
  <c r="J39"/>
  <c r="F39"/>
  <c r="F40" s="1"/>
  <c r="D39"/>
  <c r="D37"/>
  <c r="BN46" i="3"/>
  <c r="BY47"/>
  <c r="BQ47"/>
  <c r="AR47"/>
  <c r="AP47"/>
  <c r="AN47"/>
  <c r="AE47"/>
  <c r="N47"/>
  <c r="K47"/>
  <c r="C47"/>
  <c r="CU46"/>
  <c r="CS46"/>
  <c r="CQ46"/>
  <c r="CO46"/>
  <c r="CM46"/>
  <c r="CJ46"/>
  <c r="CH46"/>
  <c r="CF46"/>
  <c r="CD46"/>
  <c r="CB46"/>
  <c r="BY46"/>
  <c r="BW46"/>
  <c r="BU46"/>
  <c r="BS46"/>
  <c r="BQ46"/>
  <c r="BL46"/>
  <c r="BJ46"/>
  <c r="BH46"/>
  <c r="BF46"/>
  <c r="BC46"/>
  <c r="BA46"/>
  <c r="AY46"/>
  <c r="AW46"/>
  <c r="AU46"/>
  <c r="AR46"/>
  <c r="AP46"/>
  <c r="AN46"/>
  <c r="AL46"/>
  <c r="AJ46"/>
  <c r="AG46"/>
  <c r="AE46"/>
  <c r="AC46"/>
  <c r="AA46"/>
  <c r="Y46"/>
  <c r="V46"/>
  <c r="T46"/>
  <c r="R46"/>
  <c r="P46"/>
  <c r="P47" s="1"/>
  <c r="N46"/>
  <c r="K46"/>
  <c r="I46"/>
  <c r="G46"/>
  <c r="E46"/>
  <c r="C46"/>
  <c r="U25" i="5"/>
  <c r="T25"/>
  <c r="S25"/>
  <c r="R25"/>
  <c r="Q25"/>
  <c r="P25"/>
  <c r="O25"/>
  <c r="N25"/>
  <c r="V15"/>
  <c r="U15"/>
  <c r="T15"/>
  <c r="S15"/>
  <c r="R15"/>
  <c r="Q15"/>
  <c r="P15"/>
  <c r="O15"/>
  <c r="N15"/>
  <c r="D15"/>
  <c r="E15"/>
  <c r="F15"/>
  <c r="G15"/>
  <c r="H15"/>
  <c r="I15"/>
  <c r="J15"/>
  <c r="K15"/>
  <c r="C15"/>
  <c r="BF45" i="3" l="1"/>
  <c r="CU44"/>
  <c r="CU45"/>
  <c r="CS44"/>
  <c r="CR44"/>
  <c r="CP44"/>
  <c r="CO44"/>
  <c r="CN44"/>
  <c r="CO45" s="1"/>
  <c r="CM44"/>
  <c r="CL44"/>
  <c r="CM45" s="1"/>
  <c r="CJ44"/>
  <c r="CI44"/>
  <c r="CJ45" s="1"/>
  <c r="CH44"/>
  <c r="CG44"/>
  <c r="CH45" s="1"/>
  <c r="CF44"/>
  <c r="CE44"/>
  <c r="CF45" s="1"/>
  <c r="CD44"/>
  <c r="CC44"/>
  <c r="CD45" s="1"/>
  <c r="CB44"/>
  <c r="CA44"/>
  <c r="CB45" s="1"/>
  <c r="BY44"/>
  <c r="BX44"/>
  <c r="BY45" s="1"/>
  <c r="BW44"/>
  <c r="BV44"/>
  <c r="BU44"/>
  <c r="BT44"/>
  <c r="BU45" s="1"/>
  <c r="BS44"/>
  <c r="BR44"/>
  <c r="BQ44"/>
  <c r="BP44"/>
  <c r="BQ45" s="1"/>
  <c r="BM44"/>
  <c r="BL44"/>
  <c r="BK44"/>
  <c r="BJ44"/>
  <c r="BI44"/>
  <c r="BH44"/>
  <c r="BG44"/>
  <c r="BC44"/>
  <c r="BB44"/>
  <c r="BC45" s="1"/>
  <c r="BA44"/>
  <c r="AZ44"/>
  <c r="BA45" s="1"/>
  <c r="AY44"/>
  <c r="AX44"/>
  <c r="AY45" s="1"/>
  <c r="AW44"/>
  <c r="AV44"/>
  <c r="AW45" s="1"/>
  <c r="AU44"/>
  <c r="AT44"/>
  <c r="AU45" s="1"/>
  <c r="AR44"/>
  <c r="AQ44"/>
  <c r="AR45" s="1"/>
  <c r="AP44"/>
  <c r="AO44"/>
  <c r="AP45" s="1"/>
  <c r="AN44"/>
  <c r="AM44"/>
  <c r="AN45" s="1"/>
  <c r="AL44"/>
  <c r="AK44"/>
  <c r="AL45" s="1"/>
  <c r="AJ44"/>
  <c r="AI44"/>
  <c r="AJ45" s="1"/>
  <c r="AG44"/>
  <c r="AF44"/>
  <c r="AG45" s="1"/>
  <c r="AE44"/>
  <c r="AD44"/>
  <c r="AE45" s="1"/>
  <c r="AC44"/>
  <c r="AB44"/>
  <c r="AC45" s="1"/>
  <c r="AA44"/>
  <c r="Z44"/>
  <c r="AA45" s="1"/>
  <c r="Y44"/>
  <c r="X44"/>
  <c r="Y45" s="1"/>
  <c r="O44"/>
  <c r="P44"/>
  <c r="Q44"/>
  <c r="R45" s="1"/>
  <c r="R44"/>
  <c r="S44"/>
  <c r="T45" s="1"/>
  <c r="T44"/>
  <c r="U44"/>
  <c r="V45" s="1"/>
  <c r="V44"/>
  <c r="N44"/>
  <c r="M44"/>
  <c r="N45" s="1"/>
  <c r="C44"/>
  <c r="D44"/>
  <c r="E45" s="1"/>
  <c r="E44"/>
  <c r="F44"/>
  <c r="G45" s="1"/>
  <c r="G44"/>
  <c r="H44"/>
  <c r="I45" s="1"/>
  <c r="I44"/>
  <c r="J44"/>
  <c r="K45" s="1"/>
  <c r="K44"/>
  <c r="B44"/>
  <c r="BL45" l="1"/>
  <c r="P45"/>
  <c r="BJ45"/>
  <c r="BH45"/>
  <c r="CS45"/>
  <c r="BS45"/>
  <c r="BW45"/>
  <c r="G36" i="1"/>
  <c r="H38" s="1"/>
  <c r="D36"/>
  <c r="C37"/>
  <c r="C36"/>
  <c r="Q36"/>
  <c r="R38" s="1"/>
  <c r="R36"/>
  <c r="P36"/>
  <c r="O36"/>
  <c r="S36" l="1"/>
  <c r="T36"/>
  <c r="F37"/>
  <c r="F36"/>
  <c r="R37"/>
  <c r="Q37"/>
  <c r="P37"/>
  <c r="O37"/>
  <c r="E36"/>
  <c r="F38" s="1"/>
  <c r="E37"/>
  <c r="D38"/>
  <c r="S37"/>
  <c r="T38"/>
  <c r="T37"/>
  <c r="P38" l="1"/>
  <c r="M37"/>
  <c r="N37"/>
  <c r="M36"/>
  <c r="N36"/>
  <c r="K37"/>
  <c r="L37"/>
  <c r="K36"/>
  <c r="L36"/>
  <c r="J37"/>
  <c r="J36"/>
  <c r="I37"/>
  <c r="I36"/>
  <c r="J38" s="1"/>
  <c r="L38" l="1"/>
  <c r="N38"/>
</calcChain>
</file>

<file path=xl/sharedStrings.xml><?xml version="1.0" encoding="utf-8"?>
<sst xmlns="http://schemas.openxmlformats.org/spreadsheetml/2006/main" count="296" uniqueCount="62">
  <si>
    <t>sd</t>
  </si>
  <si>
    <t>1 (2D)</t>
  </si>
  <si>
    <t>1 (4D)</t>
  </si>
  <si>
    <t>2 (3D)</t>
  </si>
  <si>
    <t>1 (1D)</t>
  </si>
  <si>
    <t>1x</t>
  </si>
  <si>
    <t>2x</t>
  </si>
  <si>
    <t xml:space="preserve">3x </t>
  </si>
  <si>
    <t>4x</t>
  </si>
  <si>
    <t>5x</t>
  </si>
  <si>
    <t>sem</t>
  </si>
  <si>
    <t>1.</t>
  </si>
  <si>
    <t>2.</t>
  </si>
  <si>
    <t>3.</t>
  </si>
  <si>
    <t>4.</t>
  </si>
  <si>
    <t>5.</t>
  </si>
  <si>
    <t>suma</t>
  </si>
  <si>
    <t>Con</t>
  </si>
  <si>
    <t>A</t>
  </si>
  <si>
    <t>C 0.1</t>
  </si>
  <si>
    <t>C 100</t>
  </si>
  <si>
    <t>M</t>
  </si>
  <si>
    <t>T</t>
  </si>
  <si>
    <t>CMF</t>
  </si>
  <si>
    <t>AITC</t>
  </si>
  <si>
    <t>CPZ</t>
  </si>
  <si>
    <t>Single-trial heat box test</t>
  </si>
  <si>
    <t>control</t>
  </si>
  <si>
    <t>males</t>
  </si>
  <si>
    <t>females</t>
  </si>
  <si>
    <t>alcohol (vehicle)</t>
  </si>
  <si>
    <r>
      <t>capsaicin 0.1</t>
    </r>
    <r>
      <rPr>
        <sz val="11"/>
        <color theme="1"/>
        <rFont val="Calibri"/>
        <family val="2"/>
        <charset val="238"/>
      </rPr>
      <t>µ</t>
    </r>
    <r>
      <rPr>
        <sz val="11"/>
        <color theme="1"/>
        <rFont val="Czcionka tekstu podstawowego"/>
        <family val="2"/>
        <charset val="238"/>
      </rPr>
      <t>M</t>
    </r>
  </si>
  <si>
    <t>capsaicin 100µM</t>
  </si>
  <si>
    <t>menthol 2mM</t>
  </si>
  <si>
    <t>thymol 1 mM</t>
  </si>
  <si>
    <t>camphor 15 mM</t>
  </si>
  <si>
    <t>AITC 3 mM</t>
  </si>
  <si>
    <t>capsazepine 0.1µM</t>
  </si>
  <si>
    <t>ADDITIONAL DATA - without sex division</t>
  </si>
  <si>
    <t>mean</t>
  </si>
  <si>
    <t>mean males+females</t>
  </si>
  <si>
    <t>s.e.m.</t>
  </si>
  <si>
    <t>dead n (day)</t>
  </si>
  <si>
    <t>difference to control group</t>
  </si>
  <si>
    <t>difference to alcohol group</t>
  </si>
  <si>
    <t xml:space="preserve">no of individuals that did </t>
  </si>
  <si>
    <t>not left heat box</t>
  </si>
  <si>
    <t>Five-trial heat box test</t>
  </si>
  <si>
    <t>menthol 2 mM</t>
  </si>
  <si>
    <t>thymol 1mM</t>
  </si>
  <si>
    <t>means</t>
  </si>
  <si>
    <t>day</t>
  </si>
  <si>
    <t>dead individuals</t>
  </si>
  <si>
    <t>number of individuals that did not left heat box</t>
  </si>
  <si>
    <t>Mortality</t>
  </si>
  <si>
    <t>V</t>
  </si>
  <si>
    <t>2 dose</t>
  </si>
  <si>
    <t>1 dose</t>
  </si>
  <si>
    <t>3 dose</t>
  </si>
  <si>
    <t>4 dose</t>
  </si>
  <si>
    <t>5dose</t>
  </si>
  <si>
    <t>Latency to escape (seconds)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</si>
</sst>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/>
    <xf numFmtId="2" fontId="2" fillId="0" borderId="0" xfId="0" applyNumberFormat="1" applyFont="1"/>
    <xf numFmtId="164" fontId="0" fillId="0" borderId="0" xfId="0" applyNumberFormat="1"/>
    <xf numFmtId="2" fontId="0" fillId="2" borderId="0" xfId="0" applyNumberFormat="1" applyFill="1"/>
    <xf numFmtId="0" fontId="2" fillId="0" borderId="0" xfId="0" applyFont="1"/>
    <xf numFmtId="0" fontId="0" fillId="3" borderId="0" xfId="0" applyFill="1"/>
    <xf numFmtId="0" fontId="0" fillId="0" borderId="0" xfId="0" applyFill="1"/>
    <xf numFmtId="0" fontId="0" fillId="5" borderId="0" xfId="0" applyFill="1"/>
    <xf numFmtId="2" fontId="0" fillId="4" borderId="0" xfId="0" applyNumberFormat="1" applyFill="1"/>
    <xf numFmtId="2" fontId="0" fillId="5" borderId="0" xfId="0" applyNumberFormat="1" applyFill="1"/>
    <xf numFmtId="0" fontId="0" fillId="6" borderId="0" xfId="0" applyFill="1"/>
    <xf numFmtId="2" fontId="0" fillId="6" borderId="0" xfId="0" applyNumberFormat="1" applyFill="1"/>
    <xf numFmtId="0" fontId="2" fillId="2" borderId="0" xfId="0" applyFont="1" applyFill="1"/>
    <xf numFmtId="0" fontId="3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0.1102294321931173"/>
          <c:y val="3.3720628792321183E-2"/>
          <c:w val="0.85943166750565869"/>
          <c:h val="0.75323474294722659"/>
        </c:manualLayout>
      </c:layout>
      <c:barChart>
        <c:barDir val="col"/>
        <c:grouping val="clustered"/>
        <c:ser>
          <c:idx val="0"/>
          <c:order val="0"/>
          <c:tx>
            <c:strRef>
              <c:f>'five trial'!$B$51</c:f>
              <c:strCache>
                <c:ptCount val="1"/>
                <c:pt idx="0">
                  <c:v>1 dose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errBars>
            <c:errBarType val="plus"/>
            <c:errValType val="cust"/>
            <c:plus>
              <c:numRef>
                <c:f>'five trial'!$C$59:$K$59</c:f>
                <c:numCache>
                  <c:formatCode>General</c:formatCode>
                  <c:ptCount val="9"/>
                  <c:pt idx="0">
                    <c:v>1.0656296159279499</c:v>
                  </c:pt>
                  <c:pt idx="1">
                    <c:v>0.89533679292007806</c:v>
                  </c:pt>
                  <c:pt idx="2">
                    <c:v>1.7591949849581883</c:v>
                  </c:pt>
                  <c:pt idx="3">
                    <c:v>1.6592257995455446</c:v>
                  </c:pt>
                  <c:pt idx="4">
                    <c:v>1.1643983885525491</c:v>
                  </c:pt>
                  <c:pt idx="5">
                    <c:v>1.1794408655227566</c:v>
                  </c:pt>
                  <c:pt idx="6">
                    <c:v>1.3903252874404688</c:v>
                  </c:pt>
                  <c:pt idx="7">
                    <c:v>0.94701916913863127</c:v>
                  </c:pt>
                  <c:pt idx="8">
                    <c:v>0.6451421689368857</c:v>
                  </c:pt>
                </c:numCache>
              </c:numRef>
            </c:plus>
            <c:minus>
              <c:numRef>
                <c:f>'five trial'!$C$59:$K$59</c:f>
                <c:numCache>
                  <c:formatCode>General</c:formatCode>
                  <c:ptCount val="9"/>
                  <c:pt idx="0">
                    <c:v>1.0656296159279499</c:v>
                  </c:pt>
                  <c:pt idx="1">
                    <c:v>0.89533679292007806</c:v>
                  </c:pt>
                  <c:pt idx="2">
                    <c:v>1.7591949849581883</c:v>
                  </c:pt>
                  <c:pt idx="3">
                    <c:v>1.6592257995455446</c:v>
                  </c:pt>
                  <c:pt idx="4">
                    <c:v>1.1643983885525491</c:v>
                  </c:pt>
                  <c:pt idx="5">
                    <c:v>1.1794408655227566</c:v>
                  </c:pt>
                  <c:pt idx="6">
                    <c:v>1.3903252874404688</c:v>
                  </c:pt>
                  <c:pt idx="7">
                    <c:v>0.94701916913863127</c:v>
                  </c:pt>
                  <c:pt idx="8">
                    <c:v>0.6451421689368857</c:v>
                  </c:pt>
                </c:numCache>
              </c:numRef>
            </c:minus>
          </c:errBars>
          <c:cat>
            <c:strRef>
              <c:f>'five trial'!$C$50:$K$50</c:f>
              <c:strCache>
                <c:ptCount val="9"/>
                <c:pt idx="0">
                  <c:v>Con</c:v>
                </c:pt>
                <c:pt idx="1">
                  <c:v>V</c:v>
                </c:pt>
                <c:pt idx="2">
                  <c:v>C 0.1</c:v>
                </c:pt>
                <c:pt idx="3">
                  <c:v>C 100</c:v>
                </c:pt>
                <c:pt idx="4">
                  <c:v>M</c:v>
                </c:pt>
                <c:pt idx="5">
                  <c:v>T</c:v>
                </c:pt>
                <c:pt idx="6">
                  <c:v>CMF</c:v>
                </c:pt>
                <c:pt idx="7">
                  <c:v>AITC</c:v>
                </c:pt>
                <c:pt idx="8">
                  <c:v>CPZ</c:v>
                </c:pt>
              </c:strCache>
            </c:strRef>
          </c:cat>
          <c:val>
            <c:numRef>
              <c:f>'five trial'!$C$51:$K$51</c:f>
              <c:numCache>
                <c:formatCode>0.0</c:formatCode>
                <c:ptCount val="9"/>
                <c:pt idx="0">
                  <c:v>8.0933333333333337</c:v>
                </c:pt>
                <c:pt idx="1">
                  <c:v>6.0612500000000011</c:v>
                </c:pt>
                <c:pt idx="2">
                  <c:v>8.0633012820512828</c:v>
                </c:pt>
                <c:pt idx="3">
                  <c:v>7.7006655844155851</c:v>
                </c:pt>
                <c:pt idx="4">
                  <c:v>5.0152222222222225</c:v>
                </c:pt>
                <c:pt idx="5">
                  <c:v>4.3541249999999998</c:v>
                </c:pt>
                <c:pt idx="6">
                  <c:v>9.5663333333333327</c:v>
                </c:pt>
                <c:pt idx="7">
                  <c:v>8.5849999999999991</c:v>
                </c:pt>
                <c:pt idx="8">
                  <c:v>4.4626000000000001</c:v>
                </c:pt>
              </c:numCache>
            </c:numRef>
          </c:val>
        </c:ser>
        <c:ser>
          <c:idx val="1"/>
          <c:order val="1"/>
          <c:tx>
            <c:strRef>
              <c:f>'five trial'!$B$52</c:f>
              <c:strCache>
                <c:ptCount val="1"/>
                <c:pt idx="0">
                  <c:v>2 dose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prstClr val="black"/>
              </a:solidFill>
            </a:ln>
          </c:spPr>
          <c:errBars>
            <c:errBarType val="plus"/>
            <c:errValType val="cust"/>
            <c:plus>
              <c:numRef>
                <c:f>'five trial'!$C$60:$K$60</c:f>
                <c:numCache>
                  <c:formatCode>General</c:formatCode>
                  <c:ptCount val="9"/>
                  <c:pt idx="0">
                    <c:v>1.0839389426748349</c:v>
                  </c:pt>
                  <c:pt idx="1">
                    <c:v>0.80739561465952292</c:v>
                  </c:pt>
                  <c:pt idx="2">
                    <c:v>3.534916142785403</c:v>
                  </c:pt>
                  <c:pt idx="3">
                    <c:v>2.2769169817831796</c:v>
                  </c:pt>
                  <c:pt idx="4">
                    <c:v>2.0331200823921578</c:v>
                  </c:pt>
                  <c:pt idx="5">
                    <c:v>2.3321608048348299</c:v>
                  </c:pt>
                  <c:pt idx="6">
                    <c:v>0.80653882085742945</c:v>
                  </c:pt>
                  <c:pt idx="7">
                    <c:v>0.81070688963089299</c:v>
                  </c:pt>
                  <c:pt idx="8">
                    <c:v>1.4478186265931949</c:v>
                  </c:pt>
                </c:numCache>
              </c:numRef>
            </c:plus>
            <c:minus>
              <c:numRef>
                <c:f>'five trial'!$C$60:$K$60</c:f>
                <c:numCache>
                  <c:formatCode>General</c:formatCode>
                  <c:ptCount val="9"/>
                  <c:pt idx="0">
                    <c:v>1.0839389426748349</c:v>
                  </c:pt>
                  <c:pt idx="1">
                    <c:v>0.80739561465952292</c:v>
                  </c:pt>
                  <c:pt idx="2">
                    <c:v>3.534916142785403</c:v>
                  </c:pt>
                  <c:pt idx="3">
                    <c:v>2.2769169817831796</c:v>
                  </c:pt>
                  <c:pt idx="4">
                    <c:v>2.0331200823921578</c:v>
                  </c:pt>
                  <c:pt idx="5">
                    <c:v>2.3321608048348299</c:v>
                  </c:pt>
                  <c:pt idx="6">
                    <c:v>0.80653882085742945</c:v>
                  </c:pt>
                  <c:pt idx="7">
                    <c:v>0.81070688963089299</c:v>
                  </c:pt>
                  <c:pt idx="8">
                    <c:v>1.4478186265931949</c:v>
                  </c:pt>
                </c:numCache>
              </c:numRef>
            </c:minus>
          </c:errBars>
          <c:cat>
            <c:strRef>
              <c:f>'five trial'!$C$50:$K$50</c:f>
              <c:strCache>
                <c:ptCount val="9"/>
                <c:pt idx="0">
                  <c:v>Con</c:v>
                </c:pt>
                <c:pt idx="1">
                  <c:v>V</c:v>
                </c:pt>
                <c:pt idx="2">
                  <c:v>C 0.1</c:v>
                </c:pt>
                <c:pt idx="3">
                  <c:v>C 100</c:v>
                </c:pt>
                <c:pt idx="4">
                  <c:v>M</c:v>
                </c:pt>
                <c:pt idx="5">
                  <c:v>T</c:v>
                </c:pt>
                <c:pt idx="6">
                  <c:v>CMF</c:v>
                </c:pt>
                <c:pt idx="7">
                  <c:v>AITC</c:v>
                </c:pt>
                <c:pt idx="8">
                  <c:v>CPZ</c:v>
                </c:pt>
              </c:strCache>
            </c:strRef>
          </c:cat>
          <c:val>
            <c:numRef>
              <c:f>'five trial'!$C$52:$K$52</c:f>
              <c:numCache>
                <c:formatCode>0.0</c:formatCode>
                <c:ptCount val="9"/>
                <c:pt idx="0">
                  <c:v>8.4726416256157648</c:v>
                </c:pt>
                <c:pt idx="1">
                  <c:v>7.42</c:v>
                </c:pt>
                <c:pt idx="2">
                  <c:v>12.47283216783217</c:v>
                </c:pt>
                <c:pt idx="3">
                  <c:v>10.641328671328672</c:v>
                </c:pt>
                <c:pt idx="4">
                  <c:v>8.6180000000000003</c:v>
                </c:pt>
                <c:pt idx="5">
                  <c:v>9.4631249999999998</c:v>
                </c:pt>
                <c:pt idx="6">
                  <c:v>6.6876785714285711</c:v>
                </c:pt>
                <c:pt idx="7">
                  <c:v>7.3885027472527476</c:v>
                </c:pt>
                <c:pt idx="8">
                  <c:v>7.5419999999999998</c:v>
                </c:pt>
              </c:numCache>
            </c:numRef>
          </c:val>
        </c:ser>
        <c:ser>
          <c:idx val="2"/>
          <c:order val="2"/>
          <c:tx>
            <c:strRef>
              <c:f>'five trial'!$B$53</c:f>
              <c:strCache>
                <c:ptCount val="1"/>
                <c:pt idx="0">
                  <c:v>3 dose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prstClr val="black"/>
              </a:solidFill>
            </a:ln>
          </c:spPr>
          <c:errBars>
            <c:errBarType val="plus"/>
            <c:errValType val="cust"/>
            <c:plus>
              <c:numRef>
                <c:f>'five trial'!$C$61:$K$61</c:f>
                <c:numCache>
                  <c:formatCode>General</c:formatCode>
                  <c:ptCount val="9"/>
                  <c:pt idx="0">
                    <c:v>0.82111566916528922</c:v>
                  </c:pt>
                  <c:pt idx="1">
                    <c:v>1.3057269513756007</c:v>
                  </c:pt>
                  <c:pt idx="2">
                    <c:v>5.3284301303342856</c:v>
                  </c:pt>
                  <c:pt idx="3">
                    <c:v>4.6119435333489731</c:v>
                  </c:pt>
                  <c:pt idx="4">
                    <c:v>3.0823416254259248</c:v>
                  </c:pt>
                  <c:pt idx="5">
                    <c:v>2.1359699141042072</c:v>
                  </c:pt>
                  <c:pt idx="6">
                    <c:v>2.1792131628134936</c:v>
                  </c:pt>
                  <c:pt idx="7">
                    <c:v>2.4111256722106815</c:v>
                  </c:pt>
                  <c:pt idx="8">
                    <c:v>1.9122859411773803</c:v>
                  </c:pt>
                </c:numCache>
              </c:numRef>
            </c:plus>
            <c:minus>
              <c:numRef>
                <c:f>'five trial'!$C$61:$K$61</c:f>
                <c:numCache>
                  <c:formatCode>General</c:formatCode>
                  <c:ptCount val="9"/>
                  <c:pt idx="0">
                    <c:v>0.82111566916528922</c:v>
                  </c:pt>
                  <c:pt idx="1">
                    <c:v>1.3057269513756007</c:v>
                  </c:pt>
                  <c:pt idx="2">
                    <c:v>5.3284301303342856</c:v>
                  </c:pt>
                  <c:pt idx="3">
                    <c:v>4.6119435333489731</c:v>
                  </c:pt>
                  <c:pt idx="4">
                    <c:v>3.0823416254259248</c:v>
                  </c:pt>
                  <c:pt idx="5">
                    <c:v>2.1359699141042072</c:v>
                  </c:pt>
                  <c:pt idx="6">
                    <c:v>2.1792131628134936</c:v>
                  </c:pt>
                  <c:pt idx="7">
                    <c:v>2.4111256722106815</c:v>
                  </c:pt>
                  <c:pt idx="8">
                    <c:v>1.9122859411773803</c:v>
                  </c:pt>
                </c:numCache>
              </c:numRef>
            </c:minus>
          </c:errBars>
          <c:cat>
            <c:strRef>
              <c:f>'five trial'!$C$50:$K$50</c:f>
              <c:strCache>
                <c:ptCount val="9"/>
                <c:pt idx="0">
                  <c:v>Con</c:v>
                </c:pt>
                <c:pt idx="1">
                  <c:v>V</c:v>
                </c:pt>
                <c:pt idx="2">
                  <c:v>C 0.1</c:v>
                </c:pt>
                <c:pt idx="3">
                  <c:v>C 100</c:v>
                </c:pt>
                <c:pt idx="4">
                  <c:v>M</c:v>
                </c:pt>
                <c:pt idx="5">
                  <c:v>T</c:v>
                </c:pt>
                <c:pt idx="6">
                  <c:v>CMF</c:v>
                </c:pt>
                <c:pt idx="7">
                  <c:v>AITC</c:v>
                </c:pt>
                <c:pt idx="8">
                  <c:v>CPZ</c:v>
                </c:pt>
              </c:strCache>
            </c:strRef>
          </c:cat>
          <c:val>
            <c:numRef>
              <c:f>'five trial'!$C$53:$K$53</c:f>
              <c:numCache>
                <c:formatCode>0.0</c:formatCode>
                <c:ptCount val="9"/>
                <c:pt idx="0">
                  <c:v>7.5018915343915351</c:v>
                </c:pt>
                <c:pt idx="1">
                  <c:v>7.8251143790849662</c:v>
                </c:pt>
                <c:pt idx="2">
                  <c:v>16.557803030303027</c:v>
                </c:pt>
                <c:pt idx="3">
                  <c:v>21.358484848484849</c:v>
                </c:pt>
                <c:pt idx="4">
                  <c:v>10.518749999999999</c:v>
                </c:pt>
                <c:pt idx="5">
                  <c:v>9.7855000000000008</c:v>
                </c:pt>
                <c:pt idx="6">
                  <c:v>18.636600000000001</c:v>
                </c:pt>
                <c:pt idx="7">
                  <c:v>15.167307692307688</c:v>
                </c:pt>
                <c:pt idx="8">
                  <c:v>10.911225</c:v>
                </c:pt>
              </c:numCache>
            </c:numRef>
          </c:val>
        </c:ser>
        <c:ser>
          <c:idx val="3"/>
          <c:order val="3"/>
          <c:tx>
            <c:strRef>
              <c:f>'five trial'!$B$54</c:f>
              <c:strCache>
                <c:ptCount val="1"/>
                <c:pt idx="0">
                  <c:v>4 dose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prstClr val="black"/>
              </a:solidFill>
            </a:ln>
          </c:spPr>
          <c:errBars>
            <c:errBarType val="plus"/>
            <c:errValType val="cust"/>
            <c:plus>
              <c:numRef>
                <c:f>'five trial'!$C$62:$K$62</c:f>
                <c:numCache>
                  <c:formatCode>General</c:formatCode>
                  <c:ptCount val="9"/>
                  <c:pt idx="0">
                    <c:v>0.86482932797784562</c:v>
                  </c:pt>
                  <c:pt idx="1">
                    <c:v>1.0416113526259498</c:v>
                  </c:pt>
                  <c:pt idx="2">
                    <c:v>4.6088753258501978</c:v>
                  </c:pt>
                  <c:pt idx="3">
                    <c:v>5.9209522415384361</c:v>
                  </c:pt>
                  <c:pt idx="4">
                    <c:v>1.3383390207193038</c:v>
                  </c:pt>
                  <c:pt idx="5">
                    <c:v>1.9512058120247393</c:v>
                  </c:pt>
                  <c:pt idx="6">
                    <c:v>2.632660087380402</c:v>
                  </c:pt>
                  <c:pt idx="7">
                    <c:v>2.1446472086313531</c:v>
                  </c:pt>
                  <c:pt idx="8">
                    <c:v>2.3142550714686601</c:v>
                  </c:pt>
                </c:numCache>
              </c:numRef>
            </c:plus>
            <c:minus>
              <c:numRef>
                <c:f>'five trial'!$C$62:$K$62</c:f>
                <c:numCache>
                  <c:formatCode>General</c:formatCode>
                  <c:ptCount val="9"/>
                  <c:pt idx="0">
                    <c:v>0.86482932797784562</c:v>
                  </c:pt>
                  <c:pt idx="1">
                    <c:v>1.0416113526259498</c:v>
                  </c:pt>
                  <c:pt idx="2">
                    <c:v>4.6088753258501978</c:v>
                  </c:pt>
                  <c:pt idx="3">
                    <c:v>5.9209522415384361</c:v>
                  </c:pt>
                  <c:pt idx="4">
                    <c:v>1.3383390207193038</c:v>
                  </c:pt>
                  <c:pt idx="5">
                    <c:v>1.9512058120247393</c:v>
                  </c:pt>
                  <c:pt idx="6">
                    <c:v>2.632660087380402</c:v>
                  </c:pt>
                  <c:pt idx="7">
                    <c:v>2.1446472086313531</c:v>
                  </c:pt>
                  <c:pt idx="8">
                    <c:v>2.3142550714686601</c:v>
                  </c:pt>
                </c:numCache>
              </c:numRef>
            </c:minus>
          </c:errBars>
          <c:cat>
            <c:strRef>
              <c:f>'five trial'!$C$50:$K$50</c:f>
              <c:strCache>
                <c:ptCount val="9"/>
                <c:pt idx="0">
                  <c:v>Con</c:v>
                </c:pt>
                <c:pt idx="1">
                  <c:v>V</c:v>
                </c:pt>
                <c:pt idx="2">
                  <c:v>C 0.1</c:v>
                </c:pt>
                <c:pt idx="3">
                  <c:v>C 100</c:v>
                </c:pt>
                <c:pt idx="4">
                  <c:v>M</c:v>
                </c:pt>
                <c:pt idx="5">
                  <c:v>T</c:v>
                </c:pt>
                <c:pt idx="6">
                  <c:v>CMF</c:v>
                </c:pt>
                <c:pt idx="7">
                  <c:v>AITC</c:v>
                </c:pt>
                <c:pt idx="8">
                  <c:v>CPZ</c:v>
                </c:pt>
              </c:strCache>
            </c:strRef>
          </c:cat>
          <c:val>
            <c:numRef>
              <c:f>'five trial'!$C$54:$K$54</c:f>
              <c:numCache>
                <c:formatCode>0.0</c:formatCode>
                <c:ptCount val="9"/>
                <c:pt idx="0">
                  <c:v>7.6056521739130432</c:v>
                </c:pt>
                <c:pt idx="1">
                  <c:v>8.3458823529411763</c:v>
                </c:pt>
                <c:pt idx="2">
                  <c:v>18.744</c:v>
                </c:pt>
                <c:pt idx="3">
                  <c:v>31.050790043290043</c:v>
                </c:pt>
                <c:pt idx="4">
                  <c:v>6.765714285714286</c:v>
                </c:pt>
                <c:pt idx="5">
                  <c:v>9.4152500000000003</c:v>
                </c:pt>
                <c:pt idx="6">
                  <c:v>17.11829545454545</c:v>
                </c:pt>
                <c:pt idx="7">
                  <c:v>14.179939130434782</c:v>
                </c:pt>
                <c:pt idx="8">
                  <c:v>12.966166666666666</c:v>
                </c:pt>
              </c:numCache>
            </c:numRef>
          </c:val>
        </c:ser>
        <c:ser>
          <c:idx val="4"/>
          <c:order val="4"/>
          <c:tx>
            <c:strRef>
              <c:f>'five trial'!$B$55</c:f>
              <c:strCache>
                <c:ptCount val="1"/>
                <c:pt idx="0">
                  <c:v>5dose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>
              <a:solidFill>
                <a:prstClr val="black"/>
              </a:solidFill>
            </a:ln>
          </c:spPr>
          <c:errBars>
            <c:errBarType val="plus"/>
            <c:errValType val="cust"/>
            <c:plus>
              <c:numRef>
                <c:f>'five trial'!$C$63:$K$63</c:f>
                <c:numCache>
                  <c:formatCode>General</c:formatCode>
                  <c:ptCount val="9"/>
                  <c:pt idx="0">
                    <c:v>0.69806969200505342</c:v>
                  </c:pt>
                  <c:pt idx="1">
                    <c:v>1.0571555192828124</c:v>
                  </c:pt>
                  <c:pt idx="2">
                    <c:v>7.227246898578457</c:v>
                  </c:pt>
                  <c:pt idx="3">
                    <c:v>4.6970215050849795</c:v>
                  </c:pt>
                  <c:pt idx="4">
                    <c:v>1.000808302514844</c:v>
                  </c:pt>
                  <c:pt idx="5">
                    <c:v>1.643855227156362</c:v>
                  </c:pt>
                  <c:pt idx="6">
                    <c:v>4.2295412605777019</c:v>
                  </c:pt>
                  <c:pt idx="7">
                    <c:v>2.2643969117046097</c:v>
                  </c:pt>
                  <c:pt idx="8">
                    <c:v>4.8964989734562057</c:v>
                  </c:pt>
                </c:numCache>
              </c:numRef>
            </c:plus>
            <c:minus>
              <c:numRef>
                <c:f>'five trial'!$C$63:$K$63</c:f>
                <c:numCache>
                  <c:formatCode>General</c:formatCode>
                  <c:ptCount val="9"/>
                  <c:pt idx="0">
                    <c:v>0.69806969200505342</c:v>
                  </c:pt>
                  <c:pt idx="1">
                    <c:v>1.0571555192828124</c:v>
                  </c:pt>
                  <c:pt idx="2">
                    <c:v>7.227246898578457</c:v>
                  </c:pt>
                  <c:pt idx="3">
                    <c:v>4.6970215050849795</c:v>
                  </c:pt>
                  <c:pt idx="4">
                    <c:v>1.000808302514844</c:v>
                  </c:pt>
                  <c:pt idx="5">
                    <c:v>1.643855227156362</c:v>
                  </c:pt>
                  <c:pt idx="6">
                    <c:v>4.2295412605777019</c:v>
                  </c:pt>
                  <c:pt idx="7">
                    <c:v>2.2643969117046097</c:v>
                  </c:pt>
                  <c:pt idx="8">
                    <c:v>4.8964989734562057</c:v>
                  </c:pt>
                </c:numCache>
              </c:numRef>
            </c:minus>
          </c:errBars>
          <c:cat>
            <c:strRef>
              <c:f>'five trial'!$C$50:$K$50</c:f>
              <c:strCache>
                <c:ptCount val="9"/>
                <c:pt idx="0">
                  <c:v>Con</c:v>
                </c:pt>
                <c:pt idx="1">
                  <c:v>V</c:v>
                </c:pt>
                <c:pt idx="2">
                  <c:v>C 0.1</c:v>
                </c:pt>
                <c:pt idx="3">
                  <c:v>C 100</c:v>
                </c:pt>
                <c:pt idx="4">
                  <c:v>M</c:v>
                </c:pt>
                <c:pt idx="5">
                  <c:v>T</c:v>
                </c:pt>
                <c:pt idx="6">
                  <c:v>CMF</c:v>
                </c:pt>
                <c:pt idx="7">
                  <c:v>AITC</c:v>
                </c:pt>
                <c:pt idx="8">
                  <c:v>CPZ</c:v>
                </c:pt>
              </c:strCache>
            </c:strRef>
          </c:cat>
          <c:val>
            <c:numRef>
              <c:f>'five trial'!$C$55:$K$55</c:f>
              <c:numCache>
                <c:formatCode>0.0</c:formatCode>
                <c:ptCount val="9"/>
                <c:pt idx="0">
                  <c:v>6.3227272727272732</c:v>
                </c:pt>
                <c:pt idx="1">
                  <c:v>7.5888461538461538</c:v>
                </c:pt>
                <c:pt idx="2">
                  <c:v>28.625919117647058</c:v>
                </c:pt>
                <c:pt idx="3">
                  <c:v>18.760977443609018</c:v>
                </c:pt>
                <c:pt idx="4">
                  <c:v>4.9186904761904762</c:v>
                </c:pt>
                <c:pt idx="5">
                  <c:v>6.5895833333333327</c:v>
                </c:pt>
                <c:pt idx="6">
                  <c:v>25.825104166666669</c:v>
                </c:pt>
                <c:pt idx="7">
                  <c:v>13.69471343873518</c:v>
                </c:pt>
                <c:pt idx="8">
                  <c:v>26.818333333333335</c:v>
                </c:pt>
              </c:numCache>
            </c:numRef>
          </c:val>
        </c:ser>
        <c:axId val="82750848"/>
        <c:axId val="82252928"/>
      </c:barChart>
      <c:catAx>
        <c:axId val="82750848"/>
        <c:scaling>
          <c:orientation val="minMax"/>
        </c:scaling>
        <c:axPos val="b"/>
        <c:tickLblPos val="low"/>
        <c:spPr>
          <a:ln>
            <a:noFill/>
          </a:ln>
        </c:spPr>
        <c:txPr>
          <a:bodyPr rot="0" anchor="b" anchorCtr="1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82252928"/>
        <c:crosses val="autoZero"/>
        <c:auto val="1"/>
        <c:lblAlgn val="ctr"/>
        <c:lblOffset val="100"/>
      </c:catAx>
      <c:valAx>
        <c:axId val="822529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>
                    <a:latin typeface="Arial" pitchFamily="34" charset="0"/>
                    <a:cs typeface="Arial" pitchFamily="34" charset="0"/>
                  </a:defRPr>
                </a:pPr>
                <a:r>
                  <a:rPr lang="pl-PL" sz="1400" b="0">
                    <a:latin typeface="Arial" pitchFamily="34" charset="0"/>
                    <a:cs typeface="Arial" pitchFamily="34" charset="0"/>
                  </a:rPr>
                  <a:t>Latency</a:t>
                </a:r>
                <a:r>
                  <a:rPr lang="pl-PL" sz="1400" b="0" baseline="0">
                    <a:latin typeface="Arial" pitchFamily="34" charset="0"/>
                    <a:cs typeface="Arial" pitchFamily="34" charset="0"/>
                  </a:rPr>
                  <a:t> to </a:t>
                </a:r>
                <a:r>
                  <a:rPr lang="en-US" sz="1400" b="0">
                    <a:latin typeface="Arial" pitchFamily="34" charset="0"/>
                    <a:cs typeface="Arial" pitchFamily="34" charset="0"/>
                  </a:rPr>
                  <a:t>escape [</a:t>
                </a:r>
                <a:r>
                  <a:rPr lang="pl-PL" sz="1400" b="0">
                    <a:latin typeface="Arial" pitchFamily="34" charset="0"/>
                    <a:cs typeface="Arial" pitchFamily="34" charset="0"/>
                  </a:rPr>
                  <a:t>s</a:t>
                </a:r>
                <a:r>
                  <a:rPr lang="en-US" sz="1400" b="0">
                    <a:latin typeface="Arial" pitchFamily="34" charset="0"/>
                    <a:cs typeface="Arial" pitchFamily="34" charset="0"/>
                  </a:rPr>
                  <a:t>]</a:t>
                </a:r>
              </a:p>
            </c:rich>
          </c:tx>
          <c:layout/>
        </c:title>
        <c:numFmt formatCode="0.0" sourceLinked="1"/>
        <c:majorTickMark val="in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82750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3655905355224071E-2"/>
          <c:y val="0.87294653849502113"/>
          <c:w val="0.9311828050213794"/>
          <c:h val="0.11059850636473798"/>
        </c:manualLayout>
      </c:layout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pl-PL"/>
        </a:p>
      </c:txPr>
    </c:legend>
    <c:plotVisOnly val="1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257174</xdr:colOff>
      <xdr:row>64</xdr:row>
      <xdr:rowOff>152399</xdr:rowOff>
    </xdr:from>
    <xdr:to>
      <xdr:col>12</xdr:col>
      <xdr:colOff>95250</xdr:colOff>
      <xdr:row>87</xdr:row>
      <xdr:rowOff>171450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400050</xdr:colOff>
      <xdr:row>83</xdr:row>
      <xdr:rowOff>0</xdr:rowOff>
    </xdr:from>
    <xdr:ext cx="723899" cy="238125"/>
    <xdr:sp macro="" textlink="">
      <xdr:nvSpPr>
        <xdr:cNvPr id="3" name="pole tekstowe 2"/>
        <xdr:cNvSpPr txBox="1"/>
      </xdr:nvSpPr>
      <xdr:spPr>
        <a:xfrm>
          <a:off x="2533650" y="15068550"/>
          <a:ext cx="723899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l-PL" sz="1000">
              <a:latin typeface="Arial" pitchFamily="34" charset="0"/>
              <a:cs typeface="Arial" pitchFamily="34" charset="0"/>
            </a:rPr>
            <a:t>1 2 3 4 5</a:t>
          </a:r>
        </a:p>
      </xdr:txBody>
    </xdr:sp>
    <xdr:clientData/>
  </xdr:oneCellAnchor>
  <xdr:oneCellAnchor>
    <xdr:from>
      <xdr:col>3</xdr:col>
      <xdr:colOff>381000</xdr:colOff>
      <xdr:row>83</xdr:row>
      <xdr:rowOff>9525</xdr:rowOff>
    </xdr:from>
    <xdr:ext cx="723899" cy="238125"/>
    <xdr:sp macro="" textlink="">
      <xdr:nvSpPr>
        <xdr:cNvPr id="4" name="pole tekstowe 3"/>
        <xdr:cNvSpPr txBox="1"/>
      </xdr:nvSpPr>
      <xdr:spPr>
        <a:xfrm>
          <a:off x="3200400" y="15078075"/>
          <a:ext cx="723899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l-PL" sz="1000">
              <a:latin typeface="Arial" pitchFamily="34" charset="0"/>
              <a:cs typeface="Arial" pitchFamily="34" charset="0"/>
            </a:rPr>
            <a:t>1 2 3 4 5</a:t>
          </a:r>
        </a:p>
      </xdr:txBody>
    </xdr:sp>
    <xdr:clientData/>
  </xdr:oneCellAnchor>
  <xdr:oneCellAnchor>
    <xdr:from>
      <xdr:col>4</xdr:col>
      <xdr:colOff>419100</xdr:colOff>
      <xdr:row>83</xdr:row>
      <xdr:rowOff>9525</xdr:rowOff>
    </xdr:from>
    <xdr:ext cx="723899" cy="238125"/>
    <xdr:sp macro="" textlink="">
      <xdr:nvSpPr>
        <xdr:cNvPr id="5" name="pole tekstowe 4"/>
        <xdr:cNvSpPr txBox="1"/>
      </xdr:nvSpPr>
      <xdr:spPr>
        <a:xfrm>
          <a:off x="3924300" y="15078075"/>
          <a:ext cx="723899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l-PL" sz="1000">
              <a:latin typeface="Arial" pitchFamily="34" charset="0"/>
              <a:cs typeface="Arial" pitchFamily="34" charset="0"/>
            </a:rPr>
            <a:t>1 2 3 4 5</a:t>
          </a:r>
        </a:p>
      </xdr:txBody>
    </xdr:sp>
    <xdr:clientData/>
  </xdr:oneCellAnchor>
  <xdr:oneCellAnchor>
    <xdr:from>
      <xdr:col>5</xdr:col>
      <xdr:colOff>400050</xdr:colOff>
      <xdr:row>83</xdr:row>
      <xdr:rowOff>9525</xdr:rowOff>
    </xdr:from>
    <xdr:ext cx="723899" cy="238125"/>
    <xdr:sp macro="" textlink="">
      <xdr:nvSpPr>
        <xdr:cNvPr id="6" name="pole tekstowe 5"/>
        <xdr:cNvSpPr txBox="1"/>
      </xdr:nvSpPr>
      <xdr:spPr>
        <a:xfrm>
          <a:off x="4591050" y="15078075"/>
          <a:ext cx="723899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l-PL" sz="1000">
              <a:latin typeface="Arial" pitchFamily="34" charset="0"/>
              <a:cs typeface="Arial" pitchFamily="34" charset="0"/>
            </a:rPr>
            <a:t>1 2 3 4 5</a:t>
          </a:r>
        </a:p>
      </xdr:txBody>
    </xdr:sp>
    <xdr:clientData/>
  </xdr:oneCellAnchor>
  <xdr:oneCellAnchor>
    <xdr:from>
      <xdr:col>6</xdr:col>
      <xdr:colOff>466725</xdr:colOff>
      <xdr:row>83</xdr:row>
      <xdr:rowOff>9525</xdr:rowOff>
    </xdr:from>
    <xdr:ext cx="723899" cy="238125"/>
    <xdr:sp macro="" textlink="">
      <xdr:nvSpPr>
        <xdr:cNvPr id="7" name="pole tekstowe 6"/>
        <xdr:cNvSpPr txBox="1"/>
      </xdr:nvSpPr>
      <xdr:spPr>
        <a:xfrm>
          <a:off x="5343525" y="15078075"/>
          <a:ext cx="723899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l-PL" sz="1000">
              <a:latin typeface="Arial" pitchFamily="34" charset="0"/>
              <a:cs typeface="Arial" pitchFamily="34" charset="0"/>
            </a:rPr>
            <a:t>1 2 3 4 5</a:t>
          </a:r>
        </a:p>
      </xdr:txBody>
    </xdr:sp>
    <xdr:clientData/>
  </xdr:oneCellAnchor>
  <xdr:oneCellAnchor>
    <xdr:from>
      <xdr:col>7</xdr:col>
      <xdr:colOff>523875</xdr:colOff>
      <xdr:row>83</xdr:row>
      <xdr:rowOff>19050</xdr:rowOff>
    </xdr:from>
    <xdr:ext cx="723899" cy="238125"/>
    <xdr:sp macro="" textlink="">
      <xdr:nvSpPr>
        <xdr:cNvPr id="8" name="pole tekstowe 7"/>
        <xdr:cNvSpPr txBox="1"/>
      </xdr:nvSpPr>
      <xdr:spPr>
        <a:xfrm>
          <a:off x="6086475" y="15087600"/>
          <a:ext cx="723899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l-PL" sz="1000">
              <a:latin typeface="Arial" pitchFamily="34" charset="0"/>
              <a:cs typeface="Arial" pitchFamily="34" charset="0"/>
            </a:rPr>
            <a:t>1 2 3 4 5</a:t>
          </a:r>
        </a:p>
      </xdr:txBody>
    </xdr:sp>
    <xdr:clientData/>
  </xdr:oneCellAnchor>
  <xdr:oneCellAnchor>
    <xdr:from>
      <xdr:col>8</xdr:col>
      <xdr:colOff>504825</xdr:colOff>
      <xdr:row>83</xdr:row>
      <xdr:rowOff>0</xdr:rowOff>
    </xdr:from>
    <xdr:ext cx="723899" cy="238125"/>
    <xdr:sp macro="" textlink="">
      <xdr:nvSpPr>
        <xdr:cNvPr id="9" name="pole tekstowe 8"/>
        <xdr:cNvSpPr txBox="1"/>
      </xdr:nvSpPr>
      <xdr:spPr>
        <a:xfrm>
          <a:off x="6753225" y="15068550"/>
          <a:ext cx="723899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l-PL" sz="1000">
              <a:latin typeface="Arial" pitchFamily="34" charset="0"/>
              <a:cs typeface="Arial" pitchFamily="34" charset="0"/>
            </a:rPr>
            <a:t>1 2 3 4 5</a:t>
          </a:r>
        </a:p>
      </xdr:txBody>
    </xdr:sp>
    <xdr:clientData/>
  </xdr:oneCellAnchor>
  <xdr:oneCellAnchor>
    <xdr:from>
      <xdr:col>9</xdr:col>
      <xdr:colOff>552450</xdr:colOff>
      <xdr:row>83</xdr:row>
      <xdr:rowOff>0</xdr:rowOff>
    </xdr:from>
    <xdr:ext cx="723899" cy="238125"/>
    <xdr:sp macro="" textlink="">
      <xdr:nvSpPr>
        <xdr:cNvPr id="10" name="pole tekstowe 9"/>
        <xdr:cNvSpPr txBox="1"/>
      </xdr:nvSpPr>
      <xdr:spPr>
        <a:xfrm>
          <a:off x="7486650" y="15068550"/>
          <a:ext cx="723899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l-PL" sz="1000">
              <a:latin typeface="Arial" pitchFamily="34" charset="0"/>
              <a:cs typeface="Arial" pitchFamily="34" charset="0"/>
            </a:rPr>
            <a:t>1 2 3 4 5</a:t>
          </a:r>
        </a:p>
      </xdr:txBody>
    </xdr:sp>
    <xdr:clientData/>
  </xdr:oneCellAnchor>
  <xdr:oneCellAnchor>
    <xdr:from>
      <xdr:col>10</xdr:col>
      <xdr:colOff>552450</xdr:colOff>
      <xdr:row>83</xdr:row>
      <xdr:rowOff>9525</xdr:rowOff>
    </xdr:from>
    <xdr:ext cx="723899" cy="238125"/>
    <xdr:sp macro="" textlink="">
      <xdr:nvSpPr>
        <xdr:cNvPr id="12" name="pole tekstowe 11"/>
        <xdr:cNvSpPr txBox="1"/>
      </xdr:nvSpPr>
      <xdr:spPr>
        <a:xfrm>
          <a:off x="8172450" y="15078075"/>
          <a:ext cx="723899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l-PL" sz="1000">
              <a:latin typeface="Arial" pitchFamily="34" charset="0"/>
              <a:cs typeface="Arial" pitchFamily="34" charset="0"/>
            </a:rPr>
            <a:t>1 2 3 4 5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0.91613</cdr:x>
      <cdr:y>0.12529</cdr:y>
    </cdr:from>
    <cdr:to>
      <cdr:x>0.98065</cdr:x>
      <cdr:y>0.1959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6762737" y="523879"/>
          <a:ext cx="476264" cy="2952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l-PL" sz="1400">
              <a:latin typeface="Arial" pitchFamily="34" charset="0"/>
              <a:cs typeface="Arial" pitchFamily="34" charset="0"/>
            </a:rPr>
            <a:t>A,B</a:t>
          </a:r>
        </a:p>
      </cdr:txBody>
    </cdr:sp>
  </cdr:relSizeAnchor>
  <cdr:relSizeAnchor xmlns:cdr="http://schemas.openxmlformats.org/drawingml/2006/chartDrawing">
    <cdr:from>
      <cdr:x>0.69548</cdr:x>
      <cdr:y>0.34396</cdr:y>
    </cdr:from>
    <cdr:to>
      <cdr:x>0.73548</cdr:x>
      <cdr:y>0.41458</cdr:y>
    </cdr:to>
    <cdr:sp macro="" textlink="">
      <cdr:nvSpPr>
        <cdr:cNvPr id="3" name="pole tekstowe 1"/>
        <cdr:cNvSpPr txBox="1"/>
      </cdr:nvSpPr>
      <cdr:spPr>
        <a:xfrm xmlns:a="http://schemas.openxmlformats.org/drawingml/2006/main">
          <a:off x="5133975" y="1438275"/>
          <a:ext cx="2952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400">
              <a:latin typeface="Arial" pitchFamily="34" charset="0"/>
              <a:cs typeface="Arial" pitchFamily="34" charset="0"/>
            </a:rPr>
            <a:t>A,B</a:t>
          </a:r>
        </a:p>
      </cdr:txBody>
    </cdr:sp>
  </cdr:relSizeAnchor>
  <cdr:relSizeAnchor xmlns:cdr="http://schemas.openxmlformats.org/drawingml/2006/chartDrawing">
    <cdr:from>
      <cdr:x>0.35871</cdr:x>
      <cdr:y>0.05923</cdr:y>
    </cdr:from>
    <cdr:to>
      <cdr:x>0.39871</cdr:x>
      <cdr:y>0.12984</cdr:y>
    </cdr:to>
    <cdr:sp macro="" textlink="">
      <cdr:nvSpPr>
        <cdr:cNvPr id="4" name="pole tekstowe 1"/>
        <cdr:cNvSpPr txBox="1"/>
      </cdr:nvSpPr>
      <cdr:spPr>
        <a:xfrm xmlns:a="http://schemas.openxmlformats.org/drawingml/2006/main">
          <a:off x="2647950" y="247650"/>
          <a:ext cx="2952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400">
              <a:latin typeface="Arial" pitchFamily="34" charset="0"/>
              <a:cs typeface="Arial" pitchFamily="34" charset="0"/>
            </a:rPr>
            <a:t>A</a:t>
          </a:r>
        </a:p>
      </cdr:txBody>
    </cdr:sp>
  </cdr:relSizeAnchor>
  <cdr:relSizeAnchor xmlns:cdr="http://schemas.openxmlformats.org/drawingml/2006/chartDrawing">
    <cdr:from>
      <cdr:x>0.73032</cdr:x>
      <cdr:y>0.16401</cdr:y>
    </cdr:from>
    <cdr:to>
      <cdr:x>0.7871</cdr:x>
      <cdr:y>0.22551</cdr:y>
    </cdr:to>
    <cdr:sp macro="" textlink="">
      <cdr:nvSpPr>
        <cdr:cNvPr id="5" name="pole tekstowe 1"/>
        <cdr:cNvSpPr txBox="1"/>
      </cdr:nvSpPr>
      <cdr:spPr>
        <a:xfrm xmlns:a="http://schemas.openxmlformats.org/drawingml/2006/main">
          <a:off x="5391150" y="685801"/>
          <a:ext cx="419101" cy="257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pl-PL" sz="1400">
              <a:latin typeface="Arial" pitchFamily="34" charset="0"/>
              <a:cs typeface="Arial" pitchFamily="34" charset="0"/>
            </a:rPr>
            <a:t>A,B</a:t>
          </a:r>
        </a:p>
      </cdr:txBody>
    </cdr:sp>
  </cdr:relSizeAnchor>
  <cdr:relSizeAnchor xmlns:cdr="http://schemas.openxmlformats.org/drawingml/2006/chartDrawing">
    <cdr:from>
      <cdr:x>0.8671</cdr:x>
      <cdr:y>0.62642</cdr:y>
    </cdr:from>
    <cdr:to>
      <cdr:x>0.9071</cdr:x>
      <cdr:y>0.69703</cdr:y>
    </cdr:to>
    <cdr:sp macro="" textlink="">
      <cdr:nvSpPr>
        <cdr:cNvPr id="6" name="pole tekstowe 1"/>
        <cdr:cNvSpPr txBox="1"/>
      </cdr:nvSpPr>
      <cdr:spPr>
        <a:xfrm xmlns:a="http://schemas.openxmlformats.org/drawingml/2006/main">
          <a:off x="6400800" y="2619375"/>
          <a:ext cx="295275" cy="2952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400">
              <a:latin typeface="Arial" pitchFamily="34" charset="0"/>
              <a:cs typeface="Arial" pitchFamily="34" charset="0"/>
            </a:rPr>
            <a:t>A</a:t>
          </a:r>
        </a:p>
      </cdr:txBody>
    </cdr:sp>
  </cdr:relSizeAnchor>
</c:userShape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U74"/>
  <sheetViews>
    <sheetView tabSelected="1" workbookViewId="0">
      <selection activeCell="B2" sqref="B2"/>
    </sheetView>
  </sheetViews>
  <sheetFormatPr defaultRowHeight="14.25"/>
  <cols>
    <col min="1" max="1" width="20.125" customWidth="1"/>
    <col min="5" max="6" width="9.625" customWidth="1"/>
  </cols>
  <sheetData>
    <row r="3" spans="2:21">
      <c r="B3" s="11" t="s">
        <v>26</v>
      </c>
      <c r="C3" s="11"/>
      <c r="D3" s="11"/>
      <c r="E3" s="11"/>
    </row>
    <row r="6" spans="2:21" ht="15">
      <c r="B6" s="5" t="s">
        <v>61</v>
      </c>
      <c r="C6" s="5"/>
      <c r="D6" s="5"/>
    </row>
    <row r="8" spans="2:21" ht="15">
      <c r="C8" t="s">
        <v>27</v>
      </c>
      <c r="E8" t="s">
        <v>30</v>
      </c>
      <c r="G8" t="s">
        <v>31</v>
      </c>
      <c r="I8" t="s">
        <v>32</v>
      </c>
      <c r="K8" t="s">
        <v>33</v>
      </c>
      <c r="M8" t="s">
        <v>34</v>
      </c>
      <c r="O8" t="s">
        <v>35</v>
      </c>
      <c r="Q8" t="s">
        <v>36</v>
      </c>
      <c r="S8" t="s">
        <v>37</v>
      </c>
    </row>
    <row r="9" spans="2:21">
      <c r="C9" t="s">
        <v>28</v>
      </c>
      <c r="D9" t="s">
        <v>29</v>
      </c>
      <c r="E9" t="s">
        <v>28</v>
      </c>
      <c r="F9" t="s">
        <v>29</v>
      </c>
      <c r="G9" t="s">
        <v>28</v>
      </c>
      <c r="H9" t="s">
        <v>29</v>
      </c>
      <c r="I9" t="s">
        <v>28</v>
      </c>
      <c r="J9" t="s">
        <v>29</v>
      </c>
      <c r="K9" t="s">
        <v>28</v>
      </c>
      <c r="L9" t="s">
        <v>29</v>
      </c>
      <c r="M9" t="s">
        <v>28</v>
      </c>
      <c r="N9" t="s">
        <v>29</v>
      </c>
      <c r="O9" t="s">
        <v>28</v>
      </c>
      <c r="P9" t="s">
        <v>29</v>
      </c>
      <c r="Q9" t="s">
        <v>28</v>
      </c>
      <c r="R9" t="s">
        <v>29</v>
      </c>
      <c r="S9" t="s">
        <v>28</v>
      </c>
      <c r="T9" t="s">
        <v>29</v>
      </c>
    </row>
    <row r="10" spans="2:21">
      <c r="B10" s="7"/>
      <c r="C10" s="7">
        <v>3.02</v>
      </c>
      <c r="D10" s="7">
        <v>6.12</v>
      </c>
      <c r="E10" s="7">
        <v>4.25</v>
      </c>
      <c r="F10" s="7">
        <v>1.25</v>
      </c>
      <c r="G10" s="7">
        <v>19.09</v>
      </c>
      <c r="H10" s="7">
        <v>5.12</v>
      </c>
      <c r="I10" s="7">
        <v>69.75</v>
      </c>
      <c r="J10" s="7">
        <v>7.5</v>
      </c>
      <c r="K10" s="7">
        <v>11.62</v>
      </c>
      <c r="L10" s="7">
        <v>4.72</v>
      </c>
      <c r="M10" s="7">
        <v>1.22</v>
      </c>
      <c r="N10" s="7">
        <v>2.78</v>
      </c>
      <c r="O10" s="7">
        <v>1.1299999999999999</v>
      </c>
      <c r="P10" s="7">
        <v>6.84</v>
      </c>
      <c r="Q10" s="7">
        <v>3.66</v>
      </c>
      <c r="R10" s="7">
        <v>0.66</v>
      </c>
      <c r="S10" s="7">
        <v>10.53</v>
      </c>
      <c r="T10" s="7">
        <v>11.91</v>
      </c>
      <c r="U10" s="7"/>
    </row>
    <row r="11" spans="2:21">
      <c r="B11" s="7"/>
      <c r="C11" s="7">
        <v>2.15</v>
      </c>
      <c r="D11" s="7">
        <v>0.9</v>
      </c>
      <c r="E11" s="7">
        <v>6.08</v>
      </c>
      <c r="F11" s="7">
        <v>3.15</v>
      </c>
      <c r="G11" s="7">
        <v>8.9700000000000006</v>
      </c>
      <c r="H11" s="7">
        <v>1.6</v>
      </c>
      <c r="I11" s="7">
        <v>36.409999999999997</v>
      </c>
      <c r="J11" s="7">
        <v>6.44</v>
      </c>
      <c r="K11" s="7">
        <v>0.53</v>
      </c>
      <c r="L11" s="7">
        <v>10.28</v>
      </c>
      <c r="M11" s="7">
        <v>13.59</v>
      </c>
      <c r="N11" s="7">
        <v>1.41</v>
      </c>
      <c r="O11" s="7">
        <v>1.35</v>
      </c>
      <c r="P11" s="7">
        <v>4.07</v>
      </c>
      <c r="Q11" s="7">
        <v>1.91</v>
      </c>
      <c r="R11" s="7">
        <v>0.54</v>
      </c>
      <c r="S11" s="7">
        <v>74.900000000000006</v>
      </c>
      <c r="T11" s="7">
        <v>2.72</v>
      </c>
      <c r="U11" s="7"/>
    </row>
    <row r="12" spans="2:21">
      <c r="B12" s="7"/>
      <c r="C12" s="7">
        <v>2.41</v>
      </c>
      <c r="D12" s="7">
        <v>2.81</v>
      </c>
      <c r="E12" s="7">
        <v>2.9</v>
      </c>
      <c r="F12" s="7">
        <v>7.09</v>
      </c>
      <c r="G12" s="7">
        <v>3.97</v>
      </c>
      <c r="H12" s="7">
        <v>12.16</v>
      </c>
      <c r="I12" s="7">
        <v>6.44</v>
      </c>
      <c r="J12" s="7">
        <v>2.2200000000000002</v>
      </c>
      <c r="K12" s="7">
        <v>17.32</v>
      </c>
      <c r="L12" s="7">
        <v>1.19</v>
      </c>
      <c r="M12" s="7">
        <v>3.28</v>
      </c>
      <c r="N12" s="7">
        <v>3.91</v>
      </c>
      <c r="O12" s="7">
        <v>2.35</v>
      </c>
      <c r="P12" s="7">
        <v>7.32</v>
      </c>
      <c r="Q12" s="7">
        <v>2.72</v>
      </c>
      <c r="R12" s="7">
        <v>1.4</v>
      </c>
      <c r="S12" s="7">
        <v>62.88</v>
      </c>
      <c r="T12" s="7">
        <v>94.72</v>
      </c>
      <c r="U12" s="7"/>
    </row>
    <row r="13" spans="2:21">
      <c r="B13" s="7"/>
      <c r="C13" s="7">
        <v>8.16</v>
      </c>
      <c r="D13" s="7">
        <v>1.97</v>
      </c>
      <c r="E13" s="7">
        <v>1.43</v>
      </c>
      <c r="F13" s="7">
        <v>3.56</v>
      </c>
      <c r="G13" s="7">
        <v>2.2799999999999998</v>
      </c>
      <c r="H13" s="7">
        <v>3.6</v>
      </c>
      <c r="I13" s="7">
        <v>0.97</v>
      </c>
      <c r="J13" s="7">
        <v>8.1199999999999992</v>
      </c>
      <c r="K13" s="7">
        <v>1.03</v>
      </c>
      <c r="L13" s="7">
        <v>5.69</v>
      </c>
      <c r="M13" s="7">
        <v>1.97</v>
      </c>
      <c r="N13" s="7">
        <v>1.93</v>
      </c>
      <c r="O13" s="7">
        <v>7.34</v>
      </c>
      <c r="P13" s="7">
        <v>8.68</v>
      </c>
      <c r="Q13" s="7">
        <v>2.31</v>
      </c>
      <c r="R13" s="7">
        <v>0.31</v>
      </c>
      <c r="S13" s="7">
        <v>12.03</v>
      </c>
      <c r="T13" s="7">
        <v>3.56</v>
      </c>
      <c r="U13" s="7"/>
    </row>
    <row r="14" spans="2:21">
      <c r="B14" s="7"/>
      <c r="C14" s="7">
        <v>1.19</v>
      </c>
      <c r="D14" s="7">
        <v>3.87</v>
      </c>
      <c r="E14" s="7">
        <v>2.56</v>
      </c>
      <c r="F14" s="7">
        <v>14.84</v>
      </c>
      <c r="G14" s="7">
        <v>32.9</v>
      </c>
      <c r="H14" s="7">
        <v>35.97</v>
      </c>
      <c r="I14" s="7">
        <v>2.72</v>
      </c>
      <c r="J14" s="7">
        <v>8.16</v>
      </c>
      <c r="K14" s="7">
        <v>5.72</v>
      </c>
      <c r="L14" s="7">
        <v>7.69</v>
      </c>
      <c r="M14" s="7">
        <v>4.66</v>
      </c>
      <c r="N14" s="7">
        <v>4.75</v>
      </c>
      <c r="O14" s="7">
        <v>112.5</v>
      </c>
      <c r="P14" s="7">
        <v>2.2200000000000002</v>
      </c>
      <c r="Q14" s="7">
        <v>2.2799999999999998</v>
      </c>
      <c r="R14" s="7">
        <v>1.28</v>
      </c>
      <c r="S14" s="7">
        <v>70.53</v>
      </c>
      <c r="T14" s="7">
        <v>49.3</v>
      </c>
      <c r="U14" s="7"/>
    </row>
    <row r="15" spans="2:21">
      <c r="B15" s="7"/>
      <c r="C15" s="7">
        <v>2.02</v>
      </c>
      <c r="D15" s="7">
        <v>2.4300000000000002</v>
      </c>
      <c r="E15" s="7">
        <v>3.8</v>
      </c>
      <c r="F15" s="7">
        <v>5.28</v>
      </c>
      <c r="G15" s="7">
        <v>6.31</v>
      </c>
      <c r="H15" s="7">
        <v>2.31</v>
      </c>
      <c r="I15" s="7">
        <v>10.43</v>
      </c>
      <c r="J15" s="7">
        <v>3.19</v>
      </c>
      <c r="K15" s="7">
        <v>0.4</v>
      </c>
      <c r="L15" s="7">
        <v>5.94</v>
      </c>
      <c r="M15" s="7">
        <v>1.85</v>
      </c>
      <c r="N15" s="7">
        <v>11.87</v>
      </c>
      <c r="O15" s="7">
        <v>0.81</v>
      </c>
      <c r="P15" s="7">
        <v>1.93</v>
      </c>
      <c r="Q15" s="7">
        <v>3.75</v>
      </c>
      <c r="R15" s="7">
        <v>1.84</v>
      </c>
      <c r="S15" s="7">
        <v>2.04</v>
      </c>
      <c r="T15" s="7">
        <v>7.41</v>
      </c>
      <c r="U15" s="7"/>
    </row>
    <row r="16" spans="2:21">
      <c r="B16" s="7"/>
      <c r="C16" s="7">
        <v>3.56</v>
      </c>
      <c r="D16" s="7">
        <v>5.21</v>
      </c>
      <c r="E16" s="7">
        <v>3.94</v>
      </c>
      <c r="F16" s="7">
        <v>5.31</v>
      </c>
      <c r="G16" s="7">
        <v>10.47</v>
      </c>
      <c r="H16" s="7">
        <v>3.84</v>
      </c>
      <c r="I16" s="7">
        <v>1.4</v>
      </c>
      <c r="J16" s="7">
        <v>4.66</v>
      </c>
      <c r="K16" s="7">
        <v>3.68</v>
      </c>
      <c r="L16" s="7">
        <v>0.87</v>
      </c>
      <c r="M16" s="7">
        <v>22.91</v>
      </c>
      <c r="N16" s="7">
        <v>10.06</v>
      </c>
      <c r="O16" s="7">
        <v>19.899999999999999</v>
      </c>
      <c r="P16" s="7">
        <v>3.34</v>
      </c>
      <c r="Q16" s="7">
        <v>0.91</v>
      </c>
      <c r="R16" s="7">
        <v>3.34</v>
      </c>
      <c r="S16" s="7">
        <v>102.53</v>
      </c>
      <c r="T16" s="7">
        <v>104.41</v>
      </c>
      <c r="U16" s="7"/>
    </row>
    <row r="17" spans="2:21">
      <c r="B17" s="7"/>
      <c r="C17" s="7">
        <v>5.24</v>
      </c>
      <c r="D17" s="7">
        <v>3.18</v>
      </c>
      <c r="E17" s="7">
        <v>4.0599999999999996</v>
      </c>
      <c r="F17" s="7">
        <v>2.44</v>
      </c>
      <c r="G17" s="7">
        <v>0.9</v>
      </c>
      <c r="H17" s="7">
        <v>71.66</v>
      </c>
      <c r="I17" s="7">
        <v>5.53</v>
      </c>
      <c r="J17" s="7">
        <v>3.85</v>
      </c>
      <c r="K17" s="7">
        <v>4.63</v>
      </c>
      <c r="L17" s="7">
        <v>2.41</v>
      </c>
      <c r="M17" s="7">
        <v>6.75</v>
      </c>
      <c r="N17" s="7">
        <v>7.53</v>
      </c>
      <c r="O17" s="7">
        <v>6</v>
      </c>
      <c r="P17" s="7">
        <v>1.66</v>
      </c>
      <c r="Q17" s="7">
        <v>2.25</v>
      </c>
      <c r="R17" s="7">
        <v>1.38</v>
      </c>
      <c r="S17" s="7">
        <v>12.38</v>
      </c>
      <c r="T17" s="7"/>
      <c r="U17" s="7"/>
    </row>
    <row r="18" spans="2:21">
      <c r="B18" s="7"/>
      <c r="C18" s="7">
        <v>0.81</v>
      </c>
      <c r="D18" s="7">
        <v>2.2000000000000002</v>
      </c>
      <c r="E18" s="7">
        <v>5.19</v>
      </c>
      <c r="F18" s="7">
        <v>3.5</v>
      </c>
      <c r="G18" s="7">
        <v>8.4600000000000009</v>
      </c>
      <c r="H18" s="7"/>
      <c r="I18" s="7">
        <v>6.46</v>
      </c>
      <c r="J18" s="7">
        <v>14</v>
      </c>
      <c r="K18" s="7"/>
      <c r="L18" s="7"/>
      <c r="M18" s="7">
        <v>1.56</v>
      </c>
      <c r="N18" s="7"/>
      <c r="O18" s="7">
        <v>5.91</v>
      </c>
      <c r="P18" s="7">
        <v>4.75</v>
      </c>
      <c r="Q18" s="7">
        <v>9.3800000000000008</v>
      </c>
      <c r="R18" s="7">
        <v>5.78</v>
      </c>
      <c r="S18" s="7">
        <v>0.91</v>
      </c>
      <c r="T18" s="7"/>
      <c r="U18" s="7"/>
    </row>
    <row r="19" spans="2:21">
      <c r="B19" s="7"/>
      <c r="C19" s="7">
        <v>4.16</v>
      </c>
      <c r="D19" s="7">
        <v>16</v>
      </c>
      <c r="E19" s="7">
        <v>2.5299999999999998</v>
      </c>
      <c r="F19" s="7">
        <v>6.17</v>
      </c>
      <c r="G19" s="7"/>
      <c r="H19" s="7"/>
      <c r="I19" s="7">
        <v>16.29</v>
      </c>
      <c r="J19" s="7"/>
      <c r="K19" s="7"/>
      <c r="L19" s="7"/>
      <c r="M19" s="7">
        <v>30.32</v>
      </c>
      <c r="N19" s="7"/>
      <c r="O19" s="7">
        <v>4.22</v>
      </c>
      <c r="P19" s="7">
        <v>70.69</v>
      </c>
      <c r="Q19" s="7">
        <v>2</v>
      </c>
      <c r="R19" s="7">
        <v>1.44</v>
      </c>
      <c r="S19" s="7">
        <v>0.62</v>
      </c>
      <c r="T19" s="7"/>
      <c r="U19" s="7"/>
    </row>
    <row r="20" spans="2:21">
      <c r="B20" s="7"/>
      <c r="C20" s="7">
        <v>3.9</v>
      </c>
      <c r="D20" s="7">
        <v>7.66</v>
      </c>
      <c r="E20" s="7">
        <v>10.5</v>
      </c>
      <c r="F20" s="7">
        <v>2.63</v>
      </c>
      <c r="G20" s="7"/>
      <c r="H20" s="7"/>
      <c r="I20" s="7"/>
      <c r="J20" s="7"/>
      <c r="K20" s="7"/>
      <c r="L20" s="7"/>
      <c r="M20" s="7"/>
      <c r="N20" s="7"/>
      <c r="O20" s="7">
        <v>37.840000000000003</v>
      </c>
      <c r="P20" s="7">
        <v>6.21</v>
      </c>
      <c r="Q20" s="7">
        <v>4.47</v>
      </c>
      <c r="R20" s="7">
        <v>5.69</v>
      </c>
      <c r="S20" s="7">
        <v>34.5</v>
      </c>
      <c r="T20" s="7"/>
      <c r="U20" s="7"/>
    </row>
    <row r="21" spans="2:21">
      <c r="B21" s="7"/>
      <c r="C21" s="7">
        <v>0.44</v>
      </c>
      <c r="D21" s="7">
        <v>5.13</v>
      </c>
      <c r="E21" s="7">
        <v>4.9400000000000004</v>
      </c>
      <c r="F21" s="7">
        <v>1.47</v>
      </c>
      <c r="G21" s="7"/>
      <c r="H21" s="7"/>
      <c r="I21" s="7"/>
      <c r="J21" s="7"/>
      <c r="K21" s="7"/>
      <c r="L21" s="7"/>
      <c r="M21" s="7"/>
      <c r="N21" s="7"/>
      <c r="O21" s="7">
        <v>3.22</v>
      </c>
      <c r="P21" s="7">
        <v>70.849999999999994</v>
      </c>
      <c r="Q21" s="7">
        <v>2.56</v>
      </c>
      <c r="R21" s="7">
        <v>2.91</v>
      </c>
      <c r="S21" s="7">
        <v>15.53</v>
      </c>
      <c r="T21" s="7"/>
      <c r="U21" s="7"/>
    </row>
    <row r="22" spans="2:21">
      <c r="B22" s="7"/>
      <c r="C22" s="7">
        <v>1.63</v>
      </c>
      <c r="D22" s="7">
        <v>3.62</v>
      </c>
      <c r="E22" s="7">
        <v>7.35</v>
      </c>
      <c r="F22" s="7">
        <v>2.12</v>
      </c>
      <c r="G22" s="7"/>
      <c r="H22" s="7"/>
      <c r="I22" s="7"/>
      <c r="J22" s="7"/>
      <c r="K22" s="7"/>
      <c r="L22" s="7"/>
      <c r="M22" s="7"/>
      <c r="N22" s="7"/>
      <c r="O22" s="7">
        <v>23.62</v>
      </c>
      <c r="P22" s="7">
        <v>45.72</v>
      </c>
      <c r="Q22" s="7">
        <v>5.72</v>
      </c>
      <c r="R22" s="7">
        <v>8.0299999999999994</v>
      </c>
      <c r="S22" s="7"/>
      <c r="T22" s="7"/>
      <c r="U22" s="7"/>
    </row>
    <row r="23" spans="2:21">
      <c r="B23" s="7"/>
      <c r="C23" s="7">
        <v>0.35</v>
      </c>
      <c r="D23" s="7">
        <v>1.59</v>
      </c>
      <c r="E23" s="7">
        <v>14.72</v>
      </c>
      <c r="F23" s="7">
        <v>1.03</v>
      </c>
      <c r="G23" s="7"/>
      <c r="H23" s="7"/>
      <c r="I23" s="7"/>
      <c r="J23" s="7"/>
      <c r="K23" s="7"/>
      <c r="L23" s="7"/>
      <c r="M23" s="7"/>
      <c r="N23" s="7"/>
      <c r="O23" s="7">
        <v>11.75</v>
      </c>
      <c r="P23" s="7">
        <v>8.2799999999999994</v>
      </c>
      <c r="Q23" s="7">
        <v>5.84</v>
      </c>
      <c r="R23" s="7">
        <v>36.369999999999997</v>
      </c>
      <c r="S23" s="7"/>
      <c r="T23" s="7"/>
      <c r="U23" s="7"/>
    </row>
    <row r="24" spans="2:21">
      <c r="B24" s="7"/>
      <c r="C24" s="7">
        <v>6.56</v>
      </c>
      <c r="D24" s="7">
        <v>3.22</v>
      </c>
      <c r="E24" s="7">
        <v>3.04</v>
      </c>
      <c r="F24" s="7">
        <v>7.59</v>
      </c>
      <c r="G24" s="7"/>
      <c r="H24" s="7"/>
      <c r="I24" s="7"/>
      <c r="J24" s="7"/>
      <c r="K24" s="7"/>
      <c r="L24" s="7"/>
      <c r="M24" s="7"/>
      <c r="N24" s="7"/>
      <c r="O24" s="7">
        <v>1.81</v>
      </c>
      <c r="P24" s="7">
        <v>4.53</v>
      </c>
      <c r="Q24" s="7">
        <v>17.32</v>
      </c>
      <c r="R24" s="7">
        <v>4.78</v>
      </c>
      <c r="S24" s="7"/>
      <c r="T24" s="7"/>
      <c r="U24" s="7"/>
    </row>
    <row r="25" spans="2:21">
      <c r="B25" s="7"/>
      <c r="C25" s="7">
        <v>3.91</v>
      </c>
      <c r="D25" s="7">
        <v>3.62</v>
      </c>
      <c r="E25" s="7">
        <v>3.09</v>
      </c>
      <c r="F25" s="7">
        <v>3.19</v>
      </c>
      <c r="G25" s="7"/>
      <c r="H25" s="7"/>
      <c r="I25" s="7"/>
      <c r="J25" s="7"/>
      <c r="K25" s="7"/>
      <c r="L25" s="7"/>
      <c r="M25" s="7"/>
      <c r="N25" s="7"/>
      <c r="O25" s="7">
        <v>38.840000000000003</v>
      </c>
      <c r="P25" s="7">
        <v>20</v>
      </c>
      <c r="Q25" s="7">
        <v>52.47</v>
      </c>
      <c r="R25" s="7">
        <v>9.1199999999999992</v>
      </c>
      <c r="S25" s="7"/>
      <c r="T25" s="7"/>
      <c r="U25" s="7"/>
    </row>
    <row r="26" spans="2:21">
      <c r="B26" s="7"/>
      <c r="C26" s="7">
        <v>1.25</v>
      </c>
      <c r="D26" s="7">
        <v>1.82</v>
      </c>
      <c r="E26" s="7">
        <v>1.28</v>
      </c>
      <c r="F26" s="7">
        <v>1.28</v>
      </c>
      <c r="G26" s="7"/>
      <c r="H26" s="7"/>
      <c r="I26" s="7"/>
      <c r="J26" s="7"/>
      <c r="K26" s="7"/>
      <c r="L26" s="7"/>
      <c r="M26" s="7"/>
      <c r="N26" s="7"/>
      <c r="O26" s="7">
        <v>1.22</v>
      </c>
      <c r="P26" s="7">
        <v>5.72</v>
      </c>
      <c r="Q26" s="7">
        <v>4.1900000000000004</v>
      </c>
      <c r="R26" s="7">
        <v>25.9</v>
      </c>
      <c r="S26" s="7"/>
      <c r="T26" s="7"/>
      <c r="U26" s="7"/>
    </row>
    <row r="27" spans="2:21">
      <c r="B27" s="7"/>
      <c r="C27" s="7"/>
      <c r="D27" s="7">
        <v>2.35</v>
      </c>
      <c r="E27" s="7"/>
      <c r="F27" s="7">
        <v>1.47</v>
      </c>
      <c r="G27" s="7"/>
      <c r="H27" s="7"/>
      <c r="I27" s="7"/>
      <c r="J27" s="7"/>
      <c r="K27" s="7"/>
      <c r="L27" s="7"/>
      <c r="M27" s="7"/>
      <c r="N27" s="7"/>
      <c r="O27" s="7">
        <v>21.69</v>
      </c>
      <c r="P27" s="7">
        <v>6.5</v>
      </c>
      <c r="Q27" s="7">
        <v>11.06</v>
      </c>
      <c r="R27" s="7">
        <v>5.46</v>
      </c>
      <c r="S27" s="7"/>
      <c r="T27" s="7"/>
      <c r="U27" s="7"/>
    </row>
    <row r="28" spans="2:21">
      <c r="B28" s="7"/>
      <c r="C28" s="7"/>
      <c r="D28" s="7"/>
      <c r="E28" s="7"/>
      <c r="F28" s="7">
        <v>1.1599999999999999</v>
      </c>
      <c r="G28" s="7"/>
      <c r="H28" s="7"/>
      <c r="I28" s="7"/>
      <c r="J28" s="7"/>
      <c r="K28" s="7"/>
      <c r="L28" s="7"/>
      <c r="M28" s="7"/>
      <c r="N28" s="7"/>
      <c r="O28" s="7">
        <v>34.659999999999997</v>
      </c>
      <c r="P28" s="7">
        <v>56.62</v>
      </c>
      <c r="Q28" s="7">
        <v>5.31</v>
      </c>
      <c r="R28" s="7">
        <v>3.4</v>
      </c>
      <c r="S28" s="7"/>
      <c r="T28" s="7"/>
      <c r="U28" s="7"/>
    </row>
    <row r="29" spans="2:21">
      <c r="B29" s="7"/>
      <c r="C29" s="7"/>
      <c r="D29" s="7"/>
      <c r="E29" s="7"/>
      <c r="F29" s="7">
        <v>3.94</v>
      </c>
      <c r="G29" s="7"/>
      <c r="H29" s="7"/>
      <c r="I29" s="7"/>
      <c r="J29" s="7"/>
      <c r="K29" s="7"/>
      <c r="L29" s="7"/>
      <c r="M29" s="7"/>
      <c r="N29" s="7"/>
      <c r="O29" s="7">
        <v>43.63</v>
      </c>
      <c r="P29" s="7"/>
      <c r="Q29" s="7">
        <v>38.590000000000003</v>
      </c>
      <c r="R29" s="7"/>
      <c r="S29" s="7"/>
      <c r="T29" s="7"/>
      <c r="U29" s="7"/>
    </row>
    <row r="30" spans="2:21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2:21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2:21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s="5" customFormat="1" ht="15">
      <c r="B36" s="14" t="s">
        <v>39</v>
      </c>
      <c r="C36" s="2">
        <f>AVERAGE(C10:C26,C56:C63)</f>
        <v>2.9858823529411769</v>
      </c>
      <c r="D36" s="2">
        <f>AVERAGE(D10:D29,D56:D64)</f>
        <v>4.0944444444444441</v>
      </c>
      <c r="E36" s="2">
        <f>AVERAGE(E10:E26)</f>
        <v>4.8035294117647069</v>
      </c>
      <c r="F36" s="2">
        <f>AVERAGE(F10:F29)</f>
        <v>3.9234999999999998</v>
      </c>
      <c r="G36" s="2">
        <f>AVERAGE(G10:G18)</f>
        <v>10.372222222222225</v>
      </c>
      <c r="H36" s="2">
        <f>AVERAGE(H10:H18)</f>
        <v>17.032499999999999</v>
      </c>
      <c r="I36" s="2">
        <f>AVERAGE(I10:I19)</f>
        <v>15.64</v>
      </c>
      <c r="J36" s="2">
        <f>AVERAGE(J10:J19)</f>
        <v>6.4599999999999991</v>
      </c>
      <c r="K36" s="2">
        <f t="shared" ref="K36:L36" si="0">AVERAGE(K10:K19)</f>
        <v>5.61625</v>
      </c>
      <c r="L36" s="2">
        <f t="shared" si="0"/>
        <v>4.8487500000000008</v>
      </c>
      <c r="M36" s="2">
        <f t="shared" ref="M36" si="1">AVERAGE(M10:M19)</f>
        <v>8.8110000000000017</v>
      </c>
      <c r="N36" s="2">
        <f t="shared" ref="N36" si="2">AVERAGE(N10:N19)</f>
        <v>5.53</v>
      </c>
      <c r="O36" s="2">
        <f>AVERAGE(O10:O29)</f>
        <v>18.989500000000003</v>
      </c>
      <c r="P36" s="2">
        <f>AVERAGE(P10:P29)</f>
        <v>17.680526315789479</v>
      </c>
      <c r="Q36" s="2">
        <f>AVERAGE(Q10:Q29)</f>
        <v>8.9350000000000005</v>
      </c>
      <c r="R36" s="2">
        <f>AVERAGE(R10:R28)</f>
        <v>6.2963157894736845</v>
      </c>
      <c r="S36" s="2">
        <f>AVERAGE(S10:S25)</f>
        <v>33.281666666666666</v>
      </c>
      <c r="T36" s="2">
        <f>AVERAGE(T10:T19)</f>
        <v>39.147142857142853</v>
      </c>
    </row>
    <row r="37" spans="1:21">
      <c r="B37" t="s">
        <v>0</v>
      </c>
      <c r="C37" s="3">
        <f>STDEV(C10:C26,C56:C63)</f>
        <v>2.1827421366927697</v>
      </c>
      <c r="D37" s="3">
        <f>STDEV(D10:D29,D56:D64)</f>
        <v>3.4316163610860122</v>
      </c>
      <c r="E37" s="3">
        <f>STDEV(E10:E26)</f>
        <v>3.4035642001739688</v>
      </c>
      <c r="F37" s="3">
        <f>STDEV(F10:F29)</f>
        <v>3.2622889526414292</v>
      </c>
      <c r="G37" s="3">
        <f>STDEV(G10:G18)</f>
        <v>10.011430689189453</v>
      </c>
      <c r="H37" s="3">
        <f>STDEV(H10:H18)</f>
        <v>24.836119290834695</v>
      </c>
      <c r="I37" s="3">
        <f>STDEV(I10:I19)</f>
        <v>21.712487446423797</v>
      </c>
      <c r="J37" s="3">
        <f>STDEV(J10:J19)</f>
        <v>3.575992869120407</v>
      </c>
      <c r="K37" s="3">
        <f t="shared" ref="K37:N37" si="3">STDEV(K10:K19)</f>
        <v>5.9984305983196249</v>
      </c>
      <c r="L37" s="3">
        <f t="shared" si="3"/>
        <v>3.2656368335397343</v>
      </c>
      <c r="M37" s="3">
        <f t="shared" si="3"/>
        <v>10.229495968901778</v>
      </c>
      <c r="N37" s="3">
        <f t="shared" si="3"/>
        <v>3.8812037896950025</v>
      </c>
      <c r="O37" s="3">
        <f t="shared" ref="O37:R37" si="4">STDEV(O10:O19)</f>
        <v>34.311647018339286</v>
      </c>
      <c r="P37" s="3">
        <f t="shared" si="4"/>
        <v>21.058789138979474</v>
      </c>
      <c r="Q37" s="3">
        <f t="shared" si="4"/>
        <v>2.3512930248884105</v>
      </c>
      <c r="R37" s="3">
        <f t="shared" si="4"/>
        <v>1.634938327073328</v>
      </c>
      <c r="S37" s="3">
        <f>STDEV(S10:S25)</f>
        <v>35.167683210928786</v>
      </c>
      <c r="T37" s="3">
        <f t="shared" ref="T37" si="5">STDEV(T10:T19)</f>
        <v>44.33424775283239</v>
      </c>
    </row>
    <row r="38" spans="1:21" ht="15">
      <c r="A38" s="13" t="s">
        <v>40</v>
      </c>
      <c r="B38" s="13"/>
      <c r="D38" s="4">
        <f>AVERAGE(C36:D36)</f>
        <v>3.5401633986928105</v>
      </c>
      <c r="F38" s="4">
        <f>AVERAGE(E36:F36)</f>
        <v>4.3635147058823538</v>
      </c>
      <c r="H38" s="4">
        <f>AVERAGE(G36:H36,G56:G69)</f>
        <v>17.860920138888886</v>
      </c>
      <c r="J38" s="4">
        <f>AVERAGE(I36:J36,H56:H66)</f>
        <v>14.506923076923076</v>
      </c>
      <c r="L38" s="4">
        <f>AVERAGE(K36:L36)</f>
        <v>5.2324999999999999</v>
      </c>
      <c r="N38" s="4">
        <f>AVERAGE(M36:N36)</f>
        <v>7.1705000000000005</v>
      </c>
      <c r="P38" s="4">
        <f>AVERAGE(O36:P36)</f>
        <v>18.335013157894743</v>
      </c>
      <c r="R38" s="4">
        <f>AVERAGE(Q36:R36)</f>
        <v>7.6156578947368425</v>
      </c>
      <c r="T38" s="4">
        <f>AVERAGE(S36:T36)</f>
        <v>36.21440476190476</v>
      </c>
    </row>
    <row r="39" spans="1:21">
      <c r="B39" t="s">
        <v>0</v>
      </c>
      <c r="D39" s="3">
        <f>STDEV(C10:D29,D58:D66)</f>
        <v>2.9062095790990474</v>
      </c>
      <c r="F39" s="3">
        <f>STDEV(E10:F29,F58:F66)</f>
        <v>3.3110615410361279</v>
      </c>
      <c r="H39" s="3">
        <f>STDEV(G10:H18,G56:G69)</f>
        <v>23.839367824662844</v>
      </c>
      <c r="J39" s="3">
        <f>STDEV(I10:J29,J58:J66)</f>
        <v>16.235037303847193</v>
      </c>
      <c r="L39" s="3">
        <f>STDEV(K10:L29,L58:L66)</f>
        <v>4.6824146192607365</v>
      </c>
      <c r="N39" s="3">
        <f>STDEV(M10:N29,N58:N66)</f>
        <v>8.0259643404871444</v>
      </c>
      <c r="P39" s="3">
        <f>STDEV(O10:P29,P58:P66)</f>
        <v>24.841189571460465</v>
      </c>
      <c r="R39" s="3">
        <f>STDEV(Q10:R29,R58:R66)</f>
        <v>11.437707708489116</v>
      </c>
      <c r="T39" s="3">
        <f>STDEV(S10:T29,T58:T66)</f>
        <v>37.675278933142067</v>
      </c>
    </row>
    <row r="40" spans="1:21">
      <c r="B40" s="6" t="s">
        <v>41</v>
      </c>
      <c r="D40" s="9">
        <f>D39/SQRT(35)</f>
        <v>0.49123907818166623</v>
      </c>
      <c r="F40" s="9">
        <f>F39/SQRT(37)</f>
        <v>0.54433516425205519</v>
      </c>
      <c r="H40" s="9">
        <f>H39/SQRT(31)</f>
        <v>4.2816768582759499</v>
      </c>
      <c r="J40" s="9">
        <f>J39/SQRT(30)</f>
        <v>2.9640987177516536</v>
      </c>
      <c r="L40" s="9">
        <f>L39/SQRT(16)</f>
        <v>1.1706036548151841</v>
      </c>
      <c r="N40" s="9">
        <f>N39/SQRT(18)</f>
        <v>1.8917379369066256</v>
      </c>
      <c r="P40" s="9">
        <f>P39/SQRT(39)</f>
        <v>3.9777738244001477</v>
      </c>
      <c r="R40" s="9">
        <f>R39/SQRT(39)</f>
        <v>1.8314990191225757</v>
      </c>
      <c r="T40" s="9">
        <f>T39/SQRT(19)</f>
        <v>8.6433017652249013</v>
      </c>
    </row>
    <row r="41" spans="1:21">
      <c r="B41" s="6"/>
      <c r="D41" s="9"/>
      <c r="F41" s="9"/>
      <c r="H41" s="9"/>
      <c r="J41" s="9"/>
      <c r="L41" s="9"/>
      <c r="N41" s="9"/>
      <c r="P41" s="9"/>
      <c r="R41" s="9"/>
      <c r="T41" s="9"/>
    </row>
    <row r="42" spans="1:21" s="8" customFormat="1">
      <c r="A42" s="8" t="s">
        <v>43</v>
      </c>
      <c r="D42" s="10"/>
      <c r="F42" s="10">
        <f>F38-$D$38</f>
        <v>0.8233513071895433</v>
      </c>
      <c r="H42" s="10">
        <f>H38-$D$38</f>
        <v>14.320756740196076</v>
      </c>
      <c r="J42" s="10">
        <f>J38-$D$38</f>
        <v>10.966759678230266</v>
      </c>
      <c r="L42" s="10">
        <f>L38-$D$38</f>
        <v>1.6923366013071894</v>
      </c>
      <c r="N42" s="10">
        <f>N38-$D$38</f>
        <v>3.63033660130719</v>
      </c>
      <c r="P42" s="10">
        <f>P38-$D$38</f>
        <v>14.794849759201933</v>
      </c>
      <c r="R42" s="10">
        <f>R38-$D$38</f>
        <v>4.0754944960440316</v>
      </c>
      <c r="T42" s="10">
        <f>T38-$D$38</f>
        <v>32.674241363211948</v>
      </c>
    </row>
    <row r="43" spans="1:21" s="8" customFormat="1">
      <c r="A43" s="8" t="s">
        <v>44</v>
      </c>
      <c r="D43" s="10">
        <f>D38-$F$38</f>
        <v>-0.8233513071895433</v>
      </c>
      <c r="H43" s="10">
        <f>H38-$F$38</f>
        <v>13.497405433006533</v>
      </c>
      <c r="J43" s="10">
        <f>J38-$F$38</f>
        <v>10.143408371040723</v>
      </c>
      <c r="L43" s="10">
        <f>L38-$F$38</f>
        <v>0.86898529411764613</v>
      </c>
      <c r="N43" s="10">
        <f>N38-$F$38</f>
        <v>2.8069852941176467</v>
      </c>
      <c r="P43" s="10">
        <f>P38-$F$38</f>
        <v>13.971498452012389</v>
      </c>
      <c r="R43" s="10">
        <f>R38-$F$38</f>
        <v>3.2521431888544887</v>
      </c>
      <c r="T43" s="10">
        <f>T38-$F$38</f>
        <v>31.850890056022408</v>
      </c>
    </row>
    <row r="44" spans="1:21" s="8" customFormat="1">
      <c r="D44" s="10"/>
      <c r="H44" s="10"/>
      <c r="J44" s="10"/>
      <c r="L44" s="10"/>
      <c r="N44" s="10"/>
      <c r="P44" s="10"/>
      <c r="R44" s="10"/>
      <c r="T44" s="10"/>
    </row>
    <row r="45" spans="1:21">
      <c r="A45" t="s">
        <v>45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1</v>
      </c>
      <c r="M45">
        <v>0</v>
      </c>
      <c r="N45">
        <v>0</v>
      </c>
      <c r="O45">
        <v>0</v>
      </c>
      <c r="P45">
        <v>0</v>
      </c>
      <c r="Q45">
        <v>0</v>
      </c>
      <c r="R45">
        <v>1</v>
      </c>
      <c r="S45">
        <v>0</v>
      </c>
      <c r="T45">
        <v>0</v>
      </c>
    </row>
    <row r="46" spans="1:21">
      <c r="A46" t="s">
        <v>46</v>
      </c>
    </row>
    <row r="48" spans="1:21">
      <c r="A48" t="s">
        <v>42</v>
      </c>
      <c r="D48" t="s">
        <v>2</v>
      </c>
      <c r="E48" t="s">
        <v>2</v>
      </c>
      <c r="G48" t="s">
        <v>1</v>
      </c>
      <c r="H48" t="s">
        <v>1</v>
      </c>
      <c r="I48">
        <v>0</v>
      </c>
      <c r="J48" t="s">
        <v>1</v>
      </c>
      <c r="K48" t="s">
        <v>3</v>
      </c>
      <c r="L48" t="s">
        <v>1</v>
      </c>
      <c r="M48">
        <v>0</v>
      </c>
      <c r="N48">
        <v>0</v>
      </c>
      <c r="P48" t="s">
        <v>4</v>
      </c>
      <c r="Q48">
        <v>0</v>
      </c>
      <c r="R48">
        <v>0</v>
      </c>
      <c r="S48">
        <v>0</v>
      </c>
      <c r="T48">
        <v>0</v>
      </c>
    </row>
    <row r="49" spans="2:9">
      <c r="H49" t="s">
        <v>2</v>
      </c>
    </row>
    <row r="52" spans="2:9">
      <c r="F52" s="11" t="s">
        <v>38</v>
      </c>
      <c r="G52" s="11"/>
      <c r="H52" s="11"/>
      <c r="I52" s="11"/>
    </row>
    <row r="53" spans="2:9">
      <c r="F53" s="11"/>
      <c r="G53" s="11"/>
      <c r="H53" s="11"/>
      <c r="I53" s="11"/>
    </row>
    <row r="54" spans="2:9" ht="15">
      <c r="F54" t="s">
        <v>31</v>
      </c>
      <c r="H54" t="s">
        <v>32</v>
      </c>
    </row>
    <row r="55" spans="2:9">
      <c r="B55" s="7"/>
      <c r="C55" s="7"/>
      <c r="D55" s="7"/>
      <c r="E55" s="7"/>
      <c r="F55" s="11"/>
      <c r="G55" s="11"/>
      <c r="H55" s="11"/>
      <c r="I55" s="11"/>
    </row>
    <row r="56" spans="2:9">
      <c r="B56" s="7"/>
      <c r="C56" s="7"/>
      <c r="D56" s="7"/>
      <c r="E56" s="7"/>
      <c r="F56" s="11"/>
      <c r="G56" s="11">
        <v>5.81</v>
      </c>
      <c r="H56" s="11">
        <v>21.59</v>
      </c>
      <c r="I56" s="11"/>
    </row>
    <row r="57" spans="2:9">
      <c r="B57" s="7"/>
      <c r="C57" s="7"/>
      <c r="D57" s="7"/>
      <c r="E57" s="7"/>
      <c r="F57" s="11"/>
      <c r="G57" s="11">
        <v>21.31</v>
      </c>
      <c r="H57" s="11">
        <v>15.97</v>
      </c>
      <c r="I57" s="11"/>
    </row>
    <row r="58" spans="2:9">
      <c r="B58" s="7"/>
      <c r="C58" s="7"/>
      <c r="D58" s="7"/>
      <c r="E58" s="7"/>
      <c r="F58" s="11"/>
      <c r="G58" s="11">
        <v>35.01</v>
      </c>
      <c r="H58" s="11">
        <v>34.06</v>
      </c>
      <c r="I58" s="11"/>
    </row>
    <row r="59" spans="2:9">
      <c r="B59" s="7"/>
      <c r="C59" s="7"/>
      <c r="D59" s="7"/>
      <c r="E59" s="7"/>
      <c r="F59" s="11"/>
      <c r="G59" s="11">
        <v>7.53</v>
      </c>
      <c r="H59" s="11">
        <v>1.96</v>
      </c>
      <c r="I59" s="11"/>
    </row>
    <row r="60" spans="2:9">
      <c r="B60" s="7"/>
      <c r="C60" s="7"/>
      <c r="D60" s="7"/>
      <c r="E60" s="7"/>
      <c r="F60" s="11"/>
      <c r="G60" s="11">
        <v>2.2000000000000002</v>
      </c>
      <c r="H60" s="11">
        <v>3.68</v>
      </c>
      <c r="I60" s="11"/>
    </row>
    <row r="61" spans="2:9">
      <c r="B61" s="7"/>
      <c r="C61" s="7"/>
      <c r="D61" s="7"/>
      <c r="E61" s="7"/>
      <c r="F61" s="11"/>
      <c r="G61" s="11">
        <v>5.38</v>
      </c>
      <c r="H61" s="11">
        <v>5.4</v>
      </c>
      <c r="I61" s="11"/>
    </row>
    <row r="62" spans="2:9">
      <c r="B62" s="7"/>
      <c r="C62" s="7"/>
      <c r="D62" s="7"/>
      <c r="E62" s="7"/>
      <c r="F62" s="11"/>
      <c r="G62" s="11">
        <v>2.91</v>
      </c>
      <c r="H62" s="11">
        <v>5.43</v>
      </c>
      <c r="I62" s="11"/>
    </row>
    <row r="63" spans="2:9">
      <c r="B63" s="7"/>
      <c r="C63" s="7"/>
      <c r="D63" s="7"/>
      <c r="E63" s="7"/>
      <c r="F63" s="11"/>
      <c r="G63" s="11">
        <v>4.28</v>
      </c>
      <c r="H63" s="11">
        <v>3.69</v>
      </c>
      <c r="I63" s="11"/>
    </row>
    <row r="64" spans="2:9">
      <c r="B64" s="7"/>
      <c r="C64" s="7"/>
      <c r="D64" s="7"/>
      <c r="E64" s="7"/>
      <c r="F64" s="11"/>
      <c r="G64" s="11">
        <v>3.5</v>
      </c>
      <c r="H64" s="11">
        <v>53.84</v>
      </c>
      <c r="I64" s="11"/>
    </row>
    <row r="65" spans="2:9">
      <c r="B65" s="7"/>
      <c r="C65" s="7"/>
      <c r="D65" s="7"/>
      <c r="E65" s="7"/>
      <c r="F65" s="11"/>
      <c r="G65" s="11">
        <v>110.94</v>
      </c>
      <c r="H65" s="11">
        <v>2.0299999999999998</v>
      </c>
      <c r="I65" s="11"/>
    </row>
    <row r="66" spans="2:9">
      <c r="B66" s="7"/>
      <c r="C66" s="7"/>
      <c r="D66" s="7"/>
      <c r="E66" s="7"/>
      <c r="F66" s="11"/>
      <c r="G66" s="11">
        <v>45.82</v>
      </c>
      <c r="H66" s="11">
        <v>18.84</v>
      </c>
      <c r="I66" s="11"/>
    </row>
    <row r="67" spans="2:9">
      <c r="B67" s="7"/>
      <c r="C67" s="7"/>
      <c r="D67" s="7"/>
      <c r="E67" s="7"/>
      <c r="F67" s="11"/>
      <c r="G67" s="11">
        <v>2.9</v>
      </c>
      <c r="H67" s="11"/>
      <c r="I67" s="11"/>
    </row>
    <row r="68" spans="2:9">
      <c r="F68" s="11"/>
      <c r="G68" s="11">
        <v>7.03</v>
      </c>
      <c r="H68" s="11"/>
      <c r="I68" s="11"/>
    </row>
    <row r="69" spans="2:9">
      <c r="F69" s="11"/>
      <c r="G69" s="11">
        <v>3.75</v>
      </c>
      <c r="H69" s="11"/>
      <c r="I69" s="11"/>
    </row>
    <row r="70" spans="2:9">
      <c r="F70" s="11"/>
      <c r="G70" s="11"/>
      <c r="H70" s="11"/>
      <c r="I70" s="11"/>
    </row>
    <row r="71" spans="2:9">
      <c r="F71" s="11" t="s">
        <v>39</v>
      </c>
      <c r="G71" s="12">
        <f>AVERAGE(G56:G69)</f>
        <v>18.455000000000002</v>
      </c>
      <c r="H71" s="12">
        <f>AVERAGE(H56:H69)</f>
        <v>15.135454545454547</v>
      </c>
      <c r="I71" s="11"/>
    </row>
    <row r="72" spans="2:9">
      <c r="F72" s="11"/>
      <c r="G72" s="11"/>
      <c r="H72" s="11"/>
      <c r="I72" s="11"/>
    </row>
    <row r="73" spans="2:9">
      <c r="F73" s="11"/>
      <c r="G73" s="11"/>
      <c r="H73" s="11"/>
      <c r="I73" s="11"/>
    </row>
    <row r="74" spans="2:9">
      <c r="F74" s="11"/>
      <c r="G74" s="11"/>
      <c r="H74" s="11"/>
      <c r="I74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U63"/>
  <sheetViews>
    <sheetView zoomScaleNormal="100" workbookViewId="0">
      <selection activeCell="B3" sqref="B3"/>
    </sheetView>
  </sheetViews>
  <sheetFormatPr defaultRowHeight="14.25"/>
  <cols>
    <col min="1" max="1" width="19" customWidth="1"/>
  </cols>
  <sheetData>
    <row r="2" spans="2:99">
      <c r="B2" s="11" t="s">
        <v>47</v>
      </c>
      <c r="C2" s="11"/>
      <c r="D2" s="11"/>
      <c r="E2" s="11"/>
    </row>
    <row r="5" spans="2:99" ht="15">
      <c r="B5" s="5" t="s">
        <v>61</v>
      </c>
      <c r="C5" s="5"/>
      <c r="D5" s="5"/>
    </row>
    <row r="6" spans="2:99" ht="15">
      <c r="B6" t="s">
        <v>27</v>
      </c>
      <c r="M6" t="s">
        <v>30</v>
      </c>
      <c r="X6" t="s">
        <v>31</v>
      </c>
      <c r="AI6" t="s">
        <v>32</v>
      </c>
      <c r="AT6" t="s">
        <v>35</v>
      </c>
      <c r="BE6" t="s">
        <v>37</v>
      </c>
      <c r="BP6" t="s">
        <v>24</v>
      </c>
      <c r="CA6" t="s">
        <v>48</v>
      </c>
      <c r="CL6" t="s">
        <v>49</v>
      </c>
    </row>
    <row r="7" spans="2:99">
      <c r="B7" t="s">
        <v>5</v>
      </c>
      <c r="D7" t="s">
        <v>6</v>
      </c>
      <c r="F7" t="s">
        <v>7</v>
      </c>
      <c r="H7" t="s">
        <v>8</v>
      </c>
      <c r="J7" t="s">
        <v>9</v>
      </c>
      <c r="M7" t="s">
        <v>5</v>
      </c>
      <c r="O7" t="s">
        <v>6</v>
      </c>
      <c r="Q7" t="s">
        <v>7</v>
      </c>
      <c r="S7" t="s">
        <v>8</v>
      </c>
      <c r="U7" t="s">
        <v>9</v>
      </c>
      <c r="X7" t="s">
        <v>5</v>
      </c>
      <c r="Z7" t="s">
        <v>6</v>
      </c>
      <c r="AB7" t="s">
        <v>7</v>
      </c>
      <c r="AD7" t="s">
        <v>8</v>
      </c>
      <c r="AF7" t="s">
        <v>9</v>
      </c>
      <c r="AI7" t="s">
        <v>5</v>
      </c>
      <c r="AK7" t="s">
        <v>6</v>
      </c>
      <c r="AM7" t="s">
        <v>7</v>
      </c>
      <c r="AO7" t="s">
        <v>8</v>
      </c>
      <c r="AQ7" t="s">
        <v>9</v>
      </c>
      <c r="AT7" t="s">
        <v>5</v>
      </c>
      <c r="AV7" t="s">
        <v>6</v>
      </c>
      <c r="AX7" t="s">
        <v>7</v>
      </c>
      <c r="AZ7" t="s">
        <v>8</v>
      </c>
      <c r="BB7" t="s">
        <v>9</v>
      </c>
      <c r="BE7" t="s">
        <v>5</v>
      </c>
      <c r="BG7" t="s">
        <v>6</v>
      </c>
      <c r="BI7" t="s">
        <v>7</v>
      </c>
      <c r="BK7" t="s">
        <v>8</v>
      </c>
      <c r="BM7" t="s">
        <v>9</v>
      </c>
      <c r="BP7" t="s">
        <v>5</v>
      </c>
      <c r="BR7" t="s">
        <v>6</v>
      </c>
      <c r="BT7" t="s">
        <v>7</v>
      </c>
      <c r="BV7" t="s">
        <v>8</v>
      </c>
      <c r="BX7" t="s">
        <v>9</v>
      </c>
      <c r="CA7" t="s">
        <v>5</v>
      </c>
      <c r="CC7" t="s">
        <v>6</v>
      </c>
      <c r="CE7" t="s">
        <v>7</v>
      </c>
      <c r="CG7" t="s">
        <v>8</v>
      </c>
      <c r="CI7" t="s">
        <v>9</v>
      </c>
      <c r="CL7" t="s">
        <v>5</v>
      </c>
      <c r="CN7" t="s">
        <v>6</v>
      </c>
      <c r="CP7" t="s">
        <v>7</v>
      </c>
      <c r="CR7" t="s">
        <v>8</v>
      </c>
      <c r="CT7" t="s">
        <v>9</v>
      </c>
    </row>
    <row r="8" spans="2:99">
      <c r="B8" t="s">
        <v>28</v>
      </c>
      <c r="C8" t="s">
        <v>29</v>
      </c>
      <c r="D8" t="s">
        <v>28</v>
      </c>
      <c r="E8" t="s">
        <v>29</v>
      </c>
      <c r="F8" t="s">
        <v>28</v>
      </c>
      <c r="G8" t="s">
        <v>29</v>
      </c>
      <c r="H8" t="s">
        <v>28</v>
      </c>
      <c r="I8" t="s">
        <v>29</v>
      </c>
      <c r="J8" t="s">
        <v>28</v>
      </c>
      <c r="K8" t="s">
        <v>29</v>
      </c>
      <c r="M8" t="s">
        <v>28</v>
      </c>
      <c r="N8" t="s">
        <v>29</v>
      </c>
      <c r="O8" t="s">
        <v>28</v>
      </c>
      <c r="P8" t="s">
        <v>29</v>
      </c>
      <c r="Q8" t="s">
        <v>28</v>
      </c>
      <c r="R8" t="s">
        <v>29</v>
      </c>
      <c r="S8" t="s">
        <v>28</v>
      </c>
      <c r="T8" t="s">
        <v>29</v>
      </c>
      <c r="U8" t="s">
        <v>28</v>
      </c>
      <c r="V8" t="s">
        <v>29</v>
      </c>
      <c r="X8" t="s">
        <v>28</v>
      </c>
      <c r="Y8" t="s">
        <v>29</v>
      </c>
      <c r="Z8" t="s">
        <v>28</v>
      </c>
      <c r="AA8" t="s">
        <v>29</v>
      </c>
      <c r="AB8" t="s">
        <v>28</v>
      </c>
      <c r="AC8" t="s">
        <v>29</v>
      </c>
      <c r="AD8" t="s">
        <v>28</v>
      </c>
      <c r="AE8" t="s">
        <v>29</v>
      </c>
      <c r="AF8" t="s">
        <v>28</v>
      </c>
      <c r="AG8" t="s">
        <v>29</v>
      </c>
      <c r="AI8" t="s">
        <v>28</v>
      </c>
      <c r="AJ8" t="s">
        <v>29</v>
      </c>
      <c r="AK8" t="s">
        <v>28</v>
      </c>
      <c r="AL8" t="s">
        <v>29</v>
      </c>
      <c r="AM8" t="s">
        <v>28</v>
      </c>
      <c r="AN8" t="s">
        <v>29</v>
      </c>
      <c r="AO8" t="s">
        <v>28</v>
      </c>
      <c r="AP8" t="s">
        <v>29</v>
      </c>
      <c r="AQ8" t="s">
        <v>28</v>
      </c>
      <c r="AR8" t="s">
        <v>29</v>
      </c>
      <c r="AT8" t="s">
        <v>28</v>
      </c>
      <c r="AU8" t="s">
        <v>29</v>
      </c>
      <c r="AV8" t="s">
        <v>28</v>
      </c>
      <c r="AW8" t="s">
        <v>29</v>
      </c>
      <c r="AX8" t="s">
        <v>28</v>
      </c>
      <c r="AY8" t="s">
        <v>29</v>
      </c>
      <c r="AZ8" t="s">
        <v>28</v>
      </c>
      <c r="BA8" t="s">
        <v>29</v>
      </c>
      <c r="BB8" t="s">
        <v>28</v>
      </c>
      <c r="BC8" t="s">
        <v>29</v>
      </c>
      <c r="BE8" t="s">
        <v>28</v>
      </c>
      <c r="BF8" t="s">
        <v>29</v>
      </c>
      <c r="BG8" t="s">
        <v>28</v>
      </c>
      <c r="BH8" t="s">
        <v>29</v>
      </c>
      <c r="BI8" t="s">
        <v>28</v>
      </c>
      <c r="BJ8" t="s">
        <v>29</v>
      </c>
      <c r="BK8" t="s">
        <v>28</v>
      </c>
      <c r="BL8" t="s">
        <v>29</v>
      </c>
      <c r="BM8" t="s">
        <v>28</v>
      </c>
      <c r="BN8" t="s">
        <v>29</v>
      </c>
      <c r="BP8" t="s">
        <v>28</v>
      </c>
      <c r="BQ8" t="s">
        <v>29</v>
      </c>
      <c r="BR8" t="s">
        <v>28</v>
      </c>
      <c r="BS8" t="s">
        <v>29</v>
      </c>
      <c r="BT8" t="s">
        <v>28</v>
      </c>
      <c r="BU8" t="s">
        <v>29</v>
      </c>
      <c r="BV8" t="s">
        <v>28</v>
      </c>
      <c r="BW8" t="s">
        <v>29</v>
      </c>
      <c r="BX8" t="s">
        <v>28</v>
      </c>
      <c r="BY8" t="s">
        <v>29</v>
      </c>
      <c r="CA8" t="s">
        <v>28</v>
      </c>
      <c r="CB8" t="s">
        <v>29</v>
      </c>
      <c r="CC8" t="s">
        <v>28</v>
      </c>
      <c r="CD8" t="s">
        <v>29</v>
      </c>
      <c r="CE8" t="s">
        <v>28</v>
      </c>
      <c r="CF8" t="s">
        <v>29</v>
      </c>
      <c r="CG8" t="s">
        <v>28</v>
      </c>
      <c r="CH8" t="s">
        <v>29</v>
      </c>
      <c r="CI8" t="s">
        <v>28</v>
      </c>
      <c r="CJ8" t="s">
        <v>29</v>
      </c>
      <c r="CL8" t="s">
        <v>28</v>
      </c>
      <c r="CM8" t="s">
        <v>29</v>
      </c>
      <c r="CN8" t="s">
        <v>28</v>
      </c>
      <c r="CO8" t="s">
        <v>29</v>
      </c>
      <c r="CP8" t="s">
        <v>28</v>
      </c>
      <c r="CQ8" t="s">
        <v>29</v>
      </c>
      <c r="CR8" t="s">
        <v>28</v>
      </c>
      <c r="CS8" t="s">
        <v>29</v>
      </c>
      <c r="CT8" t="s">
        <v>28</v>
      </c>
      <c r="CU8" t="s">
        <v>29</v>
      </c>
    </row>
    <row r="9" spans="2:99">
      <c r="B9">
        <v>1.5</v>
      </c>
      <c r="C9">
        <v>38.1</v>
      </c>
      <c r="D9">
        <v>3.56</v>
      </c>
      <c r="E9">
        <v>7.31</v>
      </c>
      <c r="F9">
        <v>10.78</v>
      </c>
      <c r="G9">
        <v>10.44</v>
      </c>
      <c r="H9">
        <v>10.34</v>
      </c>
      <c r="I9">
        <v>8.6300000000000008</v>
      </c>
      <c r="J9">
        <v>0.31</v>
      </c>
      <c r="K9">
        <v>10.34</v>
      </c>
      <c r="M9">
        <v>1.03</v>
      </c>
      <c r="N9">
        <v>7</v>
      </c>
      <c r="O9">
        <v>2.72</v>
      </c>
      <c r="P9">
        <v>6.09</v>
      </c>
      <c r="Q9">
        <v>5.69</v>
      </c>
      <c r="R9">
        <v>0.4</v>
      </c>
      <c r="S9">
        <v>1.6</v>
      </c>
      <c r="T9">
        <v>3.81</v>
      </c>
      <c r="U9">
        <v>3.78</v>
      </c>
      <c r="V9">
        <v>4.53</v>
      </c>
      <c r="X9">
        <v>3.43</v>
      </c>
      <c r="Y9">
        <v>3.28</v>
      </c>
      <c r="Z9">
        <v>14.03</v>
      </c>
      <c r="AA9">
        <v>10.19</v>
      </c>
      <c r="AB9">
        <v>0.59</v>
      </c>
      <c r="AC9">
        <v>5</v>
      </c>
      <c r="AD9">
        <v>14.71</v>
      </c>
      <c r="AE9">
        <v>3.59</v>
      </c>
      <c r="AF9">
        <v>44.12</v>
      </c>
      <c r="AG9">
        <v>2.2200000000000002</v>
      </c>
      <c r="AI9">
        <v>2.85</v>
      </c>
      <c r="AJ9">
        <v>3.68</v>
      </c>
      <c r="AK9">
        <v>4.3499999999999996</v>
      </c>
      <c r="AL9">
        <v>7</v>
      </c>
      <c r="AM9">
        <v>14.34</v>
      </c>
      <c r="AN9">
        <v>5.78</v>
      </c>
      <c r="AO9">
        <v>6.31</v>
      </c>
      <c r="AP9">
        <v>4.29</v>
      </c>
      <c r="AQ9">
        <v>43</v>
      </c>
      <c r="AR9">
        <v>11.85</v>
      </c>
      <c r="AT9">
        <v>5.59</v>
      </c>
      <c r="AU9">
        <v>6.65</v>
      </c>
      <c r="AV9">
        <v>3.06</v>
      </c>
      <c r="AW9">
        <v>2.5</v>
      </c>
      <c r="AX9">
        <v>3</v>
      </c>
      <c r="AY9">
        <v>6.5</v>
      </c>
      <c r="AZ9">
        <v>2.21</v>
      </c>
      <c r="BA9">
        <v>6.34</v>
      </c>
      <c r="BB9">
        <v>9.8800000000000008</v>
      </c>
      <c r="BC9">
        <v>8.32</v>
      </c>
      <c r="BE9">
        <v>2.2200000000000002</v>
      </c>
      <c r="BF9">
        <v>0.5</v>
      </c>
      <c r="BG9">
        <v>53.66</v>
      </c>
      <c r="BH9">
        <v>0.78</v>
      </c>
      <c r="BI9">
        <v>6.28</v>
      </c>
      <c r="BJ9">
        <v>1.85</v>
      </c>
      <c r="BK9">
        <v>46.85</v>
      </c>
      <c r="BL9">
        <v>44.09</v>
      </c>
      <c r="BM9">
        <v>19.100000000000001</v>
      </c>
      <c r="BN9">
        <v>4.47</v>
      </c>
      <c r="BP9">
        <v>21.63</v>
      </c>
      <c r="BQ9">
        <v>5.91</v>
      </c>
      <c r="BR9">
        <v>3.5</v>
      </c>
      <c r="BS9">
        <v>27.53</v>
      </c>
      <c r="BT9">
        <v>4.21</v>
      </c>
      <c r="BU9">
        <v>8.5</v>
      </c>
      <c r="BV9">
        <v>81.319999999999993</v>
      </c>
      <c r="BW9">
        <v>34.25</v>
      </c>
      <c r="BX9">
        <v>20.53</v>
      </c>
      <c r="BY9">
        <v>7.53</v>
      </c>
      <c r="CA9">
        <v>14.62</v>
      </c>
      <c r="CB9">
        <v>2.5</v>
      </c>
      <c r="CC9">
        <v>7.66</v>
      </c>
      <c r="CD9">
        <v>2.78</v>
      </c>
      <c r="CE9">
        <v>21.72</v>
      </c>
      <c r="CF9">
        <v>18.399999999999999</v>
      </c>
      <c r="CG9">
        <v>15.06</v>
      </c>
      <c r="CH9">
        <v>3.54</v>
      </c>
      <c r="CI9">
        <v>1.44</v>
      </c>
      <c r="CJ9">
        <v>3.47</v>
      </c>
      <c r="CL9">
        <v>4.5599999999999996</v>
      </c>
      <c r="CM9">
        <v>5.35</v>
      </c>
      <c r="CN9">
        <v>21.56</v>
      </c>
      <c r="CO9">
        <v>13.28</v>
      </c>
      <c r="CP9">
        <v>18.03</v>
      </c>
      <c r="CQ9">
        <v>1.31</v>
      </c>
      <c r="CR9">
        <v>13.28</v>
      </c>
      <c r="CS9">
        <v>17.940000000000001</v>
      </c>
      <c r="CT9">
        <v>3.25</v>
      </c>
      <c r="CU9">
        <v>0.53</v>
      </c>
    </row>
    <row r="10" spans="2:99">
      <c r="B10">
        <v>3.65</v>
      </c>
      <c r="C10">
        <v>7.47</v>
      </c>
      <c r="D10">
        <v>1.69</v>
      </c>
      <c r="E10">
        <v>20.309999999999999</v>
      </c>
      <c r="F10">
        <v>5</v>
      </c>
      <c r="G10">
        <v>9.9700000000000006</v>
      </c>
      <c r="H10">
        <v>11.72</v>
      </c>
      <c r="I10">
        <v>8.0299999999999994</v>
      </c>
      <c r="J10">
        <v>20.03</v>
      </c>
      <c r="K10">
        <v>6.03</v>
      </c>
      <c r="M10">
        <v>3.35</v>
      </c>
      <c r="N10">
        <v>9.2799999999999994</v>
      </c>
      <c r="O10">
        <v>4.09</v>
      </c>
      <c r="P10">
        <v>4.62</v>
      </c>
      <c r="Q10">
        <v>6.32</v>
      </c>
      <c r="R10">
        <v>0.31</v>
      </c>
      <c r="S10">
        <v>0.69</v>
      </c>
      <c r="T10">
        <v>7.37</v>
      </c>
      <c r="U10">
        <v>8.4700000000000006</v>
      </c>
      <c r="V10">
        <v>4.22</v>
      </c>
      <c r="X10">
        <v>2.87</v>
      </c>
      <c r="Y10">
        <v>5.31</v>
      </c>
      <c r="Z10">
        <v>0.75</v>
      </c>
      <c r="AA10">
        <v>10.6</v>
      </c>
      <c r="AB10">
        <v>7.06</v>
      </c>
      <c r="AC10">
        <v>6.75</v>
      </c>
      <c r="AD10">
        <v>4.8099999999999996</v>
      </c>
      <c r="AE10">
        <v>4.97</v>
      </c>
      <c r="AF10">
        <v>3.66</v>
      </c>
      <c r="AG10">
        <v>1.91</v>
      </c>
      <c r="AI10">
        <v>1.97</v>
      </c>
      <c r="AJ10">
        <v>6.22</v>
      </c>
      <c r="AK10">
        <v>23.31</v>
      </c>
      <c r="AL10">
        <v>1.84</v>
      </c>
      <c r="AM10">
        <v>5.87</v>
      </c>
      <c r="AN10">
        <v>5.12</v>
      </c>
      <c r="AO10">
        <v>7.72</v>
      </c>
      <c r="AP10">
        <v>5.94</v>
      </c>
      <c r="AQ10">
        <v>4.78</v>
      </c>
      <c r="AR10">
        <v>0.53</v>
      </c>
      <c r="AT10">
        <v>2.97</v>
      </c>
      <c r="AU10">
        <v>1.1499999999999999</v>
      </c>
      <c r="AV10">
        <v>4.62</v>
      </c>
      <c r="AW10">
        <v>0.56999999999999995</v>
      </c>
      <c r="AX10">
        <v>22.87</v>
      </c>
      <c r="AY10">
        <v>9</v>
      </c>
      <c r="AZ10">
        <v>1.41</v>
      </c>
      <c r="BA10">
        <v>9.66</v>
      </c>
      <c r="BB10">
        <v>8.1300000000000008</v>
      </c>
      <c r="BC10">
        <v>1.1000000000000001</v>
      </c>
      <c r="BE10">
        <v>13</v>
      </c>
      <c r="BF10">
        <v>12.66</v>
      </c>
      <c r="BG10">
        <v>6.93</v>
      </c>
      <c r="BH10">
        <v>1.66</v>
      </c>
      <c r="BI10">
        <v>7.97</v>
      </c>
      <c r="BJ10">
        <v>9.4700000000000006</v>
      </c>
      <c r="BK10">
        <v>1.81</v>
      </c>
      <c r="BL10">
        <v>4.8499999999999996</v>
      </c>
      <c r="BM10">
        <v>13.56</v>
      </c>
      <c r="BN10">
        <v>4.4000000000000004</v>
      </c>
      <c r="BP10">
        <v>2.85</v>
      </c>
      <c r="BQ10">
        <v>5.07</v>
      </c>
      <c r="BR10">
        <v>9.41</v>
      </c>
      <c r="BS10">
        <v>2.82</v>
      </c>
      <c r="BT10">
        <v>41.12</v>
      </c>
      <c r="BU10">
        <v>29.87</v>
      </c>
      <c r="BV10">
        <v>25.32</v>
      </c>
      <c r="BW10">
        <v>20.72</v>
      </c>
      <c r="BX10">
        <v>65.040000000000006</v>
      </c>
      <c r="BY10">
        <v>16.690000000000001</v>
      </c>
      <c r="CA10">
        <v>0.34</v>
      </c>
      <c r="CB10">
        <v>1.1499999999999999</v>
      </c>
      <c r="CC10">
        <v>11.28</v>
      </c>
      <c r="CD10">
        <v>4.72</v>
      </c>
      <c r="CE10">
        <v>6.34</v>
      </c>
      <c r="CF10">
        <v>17.559999999999999</v>
      </c>
      <c r="CG10">
        <v>4.53</v>
      </c>
      <c r="CH10">
        <v>10.28</v>
      </c>
      <c r="CI10">
        <v>6.72</v>
      </c>
      <c r="CJ10">
        <v>0.4</v>
      </c>
      <c r="CL10">
        <v>4.78</v>
      </c>
      <c r="CM10">
        <v>12.91</v>
      </c>
      <c r="CN10">
        <v>26.6</v>
      </c>
      <c r="CO10">
        <v>19.809999999999999</v>
      </c>
      <c r="CP10">
        <v>2.37</v>
      </c>
      <c r="CQ10">
        <v>2.06</v>
      </c>
      <c r="CR10">
        <v>3.56</v>
      </c>
      <c r="CS10">
        <v>1.53</v>
      </c>
      <c r="CT10">
        <v>0.63</v>
      </c>
      <c r="CU10">
        <v>0.85</v>
      </c>
    </row>
    <row r="11" spans="2:99">
      <c r="B11">
        <v>11.32</v>
      </c>
      <c r="C11">
        <v>4.75</v>
      </c>
      <c r="D11">
        <v>5.31</v>
      </c>
      <c r="E11">
        <v>11.4</v>
      </c>
      <c r="F11">
        <v>3.72</v>
      </c>
      <c r="G11">
        <v>16.53</v>
      </c>
      <c r="H11">
        <v>0.31</v>
      </c>
      <c r="I11">
        <v>2.2799999999999998</v>
      </c>
      <c r="J11">
        <v>11.56</v>
      </c>
      <c r="K11">
        <v>10.34</v>
      </c>
      <c r="M11">
        <v>29.25</v>
      </c>
      <c r="N11">
        <v>2.6</v>
      </c>
      <c r="O11">
        <v>0.5</v>
      </c>
      <c r="P11">
        <v>4.5999999999999996</v>
      </c>
      <c r="Q11">
        <v>4.4000000000000004</v>
      </c>
      <c r="R11">
        <v>23.91</v>
      </c>
      <c r="S11">
        <v>5.22</v>
      </c>
      <c r="T11">
        <v>5.25</v>
      </c>
      <c r="U11">
        <v>22.5</v>
      </c>
      <c r="V11">
        <v>19.149999999999999</v>
      </c>
      <c r="X11">
        <v>12.66</v>
      </c>
      <c r="Y11">
        <v>5.38</v>
      </c>
      <c r="Z11">
        <v>3.16</v>
      </c>
      <c r="AA11">
        <v>2.37</v>
      </c>
      <c r="AB11">
        <v>2.81</v>
      </c>
      <c r="AC11">
        <v>2.69</v>
      </c>
      <c r="AD11">
        <v>0.5</v>
      </c>
      <c r="AE11">
        <v>2.78</v>
      </c>
      <c r="AF11">
        <v>4.3099999999999996</v>
      </c>
      <c r="AG11">
        <v>16.59</v>
      </c>
      <c r="AI11">
        <v>2.59</v>
      </c>
      <c r="AJ11">
        <v>4.5599999999999996</v>
      </c>
      <c r="AK11">
        <v>0.96</v>
      </c>
      <c r="AL11">
        <v>9.15</v>
      </c>
      <c r="AM11">
        <v>6</v>
      </c>
      <c r="AN11">
        <v>5.03</v>
      </c>
      <c r="AO11">
        <v>6.72</v>
      </c>
      <c r="AP11">
        <v>3.62</v>
      </c>
      <c r="AQ11">
        <v>11.75</v>
      </c>
      <c r="AR11">
        <v>10.25</v>
      </c>
      <c r="AT11">
        <v>15.34</v>
      </c>
      <c r="AU11">
        <v>1.19</v>
      </c>
      <c r="AV11">
        <v>0.56000000000000005</v>
      </c>
      <c r="AW11">
        <v>13.16</v>
      </c>
      <c r="AX11">
        <v>10</v>
      </c>
      <c r="AY11">
        <v>1.28</v>
      </c>
      <c r="AZ11">
        <v>4.68</v>
      </c>
      <c r="BA11">
        <v>1.1000000000000001</v>
      </c>
      <c r="BB11">
        <v>14.38</v>
      </c>
      <c r="BC11">
        <v>3.91</v>
      </c>
      <c r="BE11">
        <v>1.59</v>
      </c>
      <c r="BF11">
        <v>0.75</v>
      </c>
      <c r="BG11">
        <v>16</v>
      </c>
      <c r="BH11">
        <v>3.06</v>
      </c>
      <c r="BI11">
        <v>8.8699999999999992</v>
      </c>
      <c r="BJ11">
        <v>8.5299999999999994</v>
      </c>
      <c r="BK11">
        <v>27</v>
      </c>
      <c r="BL11">
        <v>1.81</v>
      </c>
      <c r="BM11">
        <v>34.94</v>
      </c>
      <c r="BN11">
        <v>39.340000000000003</v>
      </c>
      <c r="BP11">
        <v>5.19</v>
      </c>
      <c r="BQ11">
        <v>27.68</v>
      </c>
      <c r="BR11">
        <v>17.12</v>
      </c>
      <c r="BS11">
        <v>1.88</v>
      </c>
      <c r="BT11">
        <v>47.62</v>
      </c>
      <c r="BU11">
        <v>1.63</v>
      </c>
      <c r="BV11">
        <v>12.81</v>
      </c>
      <c r="BW11">
        <v>14.47</v>
      </c>
      <c r="BX11">
        <v>29.1</v>
      </c>
      <c r="BY11">
        <v>38.380000000000003</v>
      </c>
      <c r="CA11">
        <v>13.13</v>
      </c>
      <c r="CB11">
        <v>7.32</v>
      </c>
      <c r="CC11">
        <v>22.44</v>
      </c>
      <c r="CD11">
        <v>8.1</v>
      </c>
      <c r="CE11">
        <v>2.09</v>
      </c>
      <c r="CF11">
        <v>1.57</v>
      </c>
      <c r="CG11">
        <v>14.6</v>
      </c>
      <c r="CH11">
        <v>3.09</v>
      </c>
      <c r="CI11">
        <v>4.72</v>
      </c>
      <c r="CJ11">
        <v>7.22</v>
      </c>
      <c r="CL11">
        <v>7.78</v>
      </c>
      <c r="CM11">
        <v>1.94</v>
      </c>
      <c r="CN11">
        <v>2.56</v>
      </c>
      <c r="CO11">
        <v>1</v>
      </c>
      <c r="CP11">
        <v>6.19</v>
      </c>
      <c r="CQ11">
        <v>16.34</v>
      </c>
      <c r="CR11">
        <v>7.82</v>
      </c>
      <c r="CS11">
        <v>0.94</v>
      </c>
      <c r="CT11">
        <v>20.149999999999999</v>
      </c>
      <c r="CU11">
        <v>12.66</v>
      </c>
    </row>
    <row r="12" spans="2:99">
      <c r="B12">
        <v>2</v>
      </c>
      <c r="C12">
        <v>13.72</v>
      </c>
      <c r="D12">
        <v>40.22</v>
      </c>
      <c r="E12">
        <v>27.42</v>
      </c>
      <c r="F12">
        <v>5.38</v>
      </c>
      <c r="G12">
        <v>7.69</v>
      </c>
      <c r="H12">
        <v>7.6</v>
      </c>
      <c r="I12">
        <v>5.25</v>
      </c>
      <c r="J12">
        <v>1.5</v>
      </c>
      <c r="K12">
        <v>4</v>
      </c>
      <c r="M12">
        <v>8.34</v>
      </c>
      <c r="N12">
        <v>2.78</v>
      </c>
      <c r="O12">
        <v>16.25</v>
      </c>
      <c r="P12">
        <v>6.96</v>
      </c>
      <c r="Q12">
        <v>14.37</v>
      </c>
      <c r="R12">
        <v>0.11</v>
      </c>
      <c r="S12">
        <v>17.22</v>
      </c>
      <c r="T12">
        <v>0.63</v>
      </c>
      <c r="U12">
        <v>7.69</v>
      </c>
      <c r="V12">
        <v>5.91</v>
      </c>
      <c r="X12">
        <v>1</v>
      </c>
      <c r="Y12">
        <v>2.44</v>
      </c>
      <c r="Z12">
        <v>8.25</v>
      </c>
      <c r="AA12">
        <v>4.72</v>
      </c>
      <c r="AB12">
        <v>0.47</v>
      </c>
      <c r="AC12">
        <v>8.91</v>
      </c>
      <c r="AD12">
        <v>16</v>
      </c>
      <c r="AE12">
        <v>4.75</v>
      </c>
      <c r="AF12">
        <v>3.97</v>
      </c>
      <c r="AG12">
        <v>21.06</v>
      </c>
      <c r="AI12">
        <v>5.75</v>
      </c>
      <c r="AJ12">
        <v>0.66</v>
      </c>
      <c r="AK12">
        <v>6.15</v>
      </c>
      <c r="AL12">
        <v>3.5</v>
      </c>
      <c r="AM12">
        <v>14.22</v>
      </c>
      <c r="AN12">
        <v>9.5299999999999994</v>
      </c>
      <c r="AO12">
        <v>5.5</v>
      </c>
      <c r="AP12">
        <v>11.66</v>
      </c>
      <c r="AQ12">
        <v>14.18</v>
      </c>
      <c r="AR12">
        <v>2.2799999999999998</v>
      </c>
      <c r="AT12">
        <v>1.47</v>
      </c>
      <c r="AU12">
        <v>0.4</v>
      </c>
      <c r="AV12">
        <v>7.88</v>
      </c>
      <c r="AW12">
        <v>4.32</v>
      </c>
      <c r="AX12">
        <v>29.97</v>
      </c>
      <c r="AY12">
        <v>6.81</v>
      </c>
      <c r="AZ12">
        <v>4.78</v>
      </c>
      <c r="BA12">
        <v>1.66</v>
      </c>
      <c r="BB12">
        <v>1.19</v>
      </c>
      <c r="BC12">
        <v>5.81</v>
      </c>
      <c r="BE12">
        <v>11.09</v>
      </c>
      <c r="BF12">
        <v>11.72</v>
      </c>
      <c r="BG12">
        <v>5.9</v>
      </c>
      <c r="BH12">
        <v>7.03</v>
      </c>
      <c r="BI12">
        <v>24.09</v>
      </c>
      <c r="BJ12">
        <v>2.0299999999999998</v>
      </c>
      <c r="BK12">
        <v>18.940000000000001</v>
      </c>
      <c r="BL12">
        <v>3.4</v>
      </c>
      <c r="BM12">
        <v>10.119999999999999</v>
      </c>
      <c r="BN12">
        <v>6.75</v>
      </c>
      <c r="BP12">
        <v>4.18</v>
      </c>
      <c r="BQ12">
        <v>7.59</v>
      </c>
      <c r="BR12">
        <v>5.13</v>
      </c>
      <c r="BS12">
        <v>11.66</v>
      </c>
      <c r="BT12">
        <v>27.87</v>
      </c>
      <c r="BU12">
        <v>7.03</v>
      </c>
      <c r="BV12">
        <v>29.43</v>
      </c>
      <c r="BW12">
        <v>7.43</v>
      </c>
      <c r="BX12">
        <v>26.72</v>
      </c>
      <c r="BY12">
        <v>0.97</v>
      </c>
      <c r="CA12">
        <v>5.31</v>
      </c>
      <c r="CB12">
        <v>3.5</v>
      </c>
      <c r="CC12">
        <v>7.03</v>
      </c>
      <c r="CD12">
        <v>0.28000000000000003</v>
      </c>
      <c r="CE12">
        <v>6.53</v>
      </c>
      <c r="CF12">
        <v>4.3099999999999996</v>
      </c>
      <c r="CG12">
        <v>5.38</v>
      </c>
      <c r="CH12">
        <v>0.28000000000000003</v>
      </c>
      <c r="CI12">
        <v>9.31</v>
      </c>
      <c r="CJ12">
        <v>1.63</v>
      </c>
      <c r="CL12">
        <v>0.91</v>
      </c>
      <c r="CM12">
        <v>19.5</v>
      </c>
      <c r="CN12">
        <v>6.75</v>
      </c>
      <c r="CO12">
        <v>5.53</v>
      </c>
      <c r="CP12">
        <v>25.16</v>
      </c>
      <c r="CQ12">
        <v>0.4</v>
      </c>
      <c r="CR12">
        <v>9.91</v>
      </c>
      <c r="CS12">
        <v>3.44</v>
      </c>
      <c r="CT12">
        <v>17.78</v>
      </c>
      <c r="CU12">
        <v>6.63</v>
      </c>
    </row>
    <row r="13" spans="2:99">
      <c r="B13">
        <v>1.35</v>
      </c>
      <c r="C13">
        <v>27.25</v>
      </c>
      <c r="D13">
        <v>9.85</v>
      </c>
      <c r="E13">
        <v>14.82</v>
      </c>
      <c r="F13">
        <v>9.25</v>
      </c>
      <c r="G13">
        <v>8.31</v>
      </c>
      <c r="H13">
        <v>5.35</v>
      </c>
      <c r="I13">
        <v>6.04</v>
      </c>
      <c r="J13">
        <v>2.84</v>
      </c>
      <c r="K13">
        <v>11.87</v>
      </c>
      <c r="M13">
        <v>0.75</v>
      </c>
      <c r="N13">
        <v>0.81</v>
      </c>
      <c r="O13">
        <v>4.47</v>
      </c>
      <c r="P13">
        <v>9.16</v>
      </c>
      <c r="Q13">
        <v>5.25</v>
      </c>
      <c r="R13">
        <v>6.62</v>
      </c>
      <c r="S13">
        <v>10.69</v>
      </c>
      <c r="T13">
        <v>1.97</v>
      </c>
      <c r="U13">
        <v>10.029999999999999</v>
      </c>
      <c r="V13">
        <v>1.44</v>
      </c>
      <c r="X13">
        <v>1.56</v>
      </c>
      <c r="Y13">
        <v>3.4</v>
      </c>
      <c r="Z13">
        <v>11.75</v>
      </c>
      <c r="AA13">
        <v>8.0299999999999994</v>
      </c>
      <c r="AB13">
        <v>1.34</v>
      </c>
      <c r="AC13">
        <v>5.65</v>
      </c>
      <c r="AD13">
        <v>5.62</v>
      </c>
      <c r="AE13">
        <v>4.03</v>
      </c>
      <c r="AF13">
        <v>53.37</v>
      </c>
      <c r="AG13">
        <v>4.34</v>
      </c>
      <c r="AI13">
        <v>1.94</v>
      </c>
      <c r="AJ13">
        <v>2.2200000000000002</v>
      </c>
      <c r="AK13">
        <v>11.31</v>
      </c>
      <c r="AL13">
        <v>4.5</v>
      </c>
      <c r="AM13">
        <v>0.81</v>
      </c>
      <c r="AN13">
        <v>19.440000000000001</v>
      </c>
      <c r="AO13">
        <v>6.87</v>
      </c>
      <c r="AP13">
        <v>4.47</v>
      </c>
      <c r="AQ13">
        <v>10.78</v>
      </c>
      <c r="AR13">
        <v>3.69</v>
      </c>
      <c r="AT13">
        <v>3.5</v>
      </c>
      <c r="AU13">
        <v>3.16</v>
      </c>
      <c r="AV13">
        <v>30.84</v>
      </c>
      <c r="AW13">
        <v>20.190000000000001</v>
      </c>
      <c r="AX13">
        <v>10.029999999999999</v>
      </c>
      <c r="AY13">
        <v>0.72</v>
      </c>
      <c r="AZ13">
        <v>3.03</v>
      </c>
      <c r="BA13">
        <v>5.09</v>
      </c>
      <c r="BB13">
        <v>9.7200000000000006</v>
      </c>
      <c r="BC13">
        <v>27.85</v>
      </c>
      <c r="BE13">
        <v>10.34</v>
      </c>
      <c r="BF13">
        <v>1</v>
      </c>
      <c r="BG13">
        <v>6.88</v>
      </c>
      <c r="BH13">
        <v>37.06</v>
      </c>
      <c r="BI13">
        <v>14.44</v>
      </c>
      <c r="BJ13">
        <v>7.75</v>
      </c>
      <c r="BK13">
        <v>27.5</v>
      </c>
      <c r="BL13">
        <v>27.22</v>
      </c>
      <c r="BM13">
        <v>30.91</v>
      </c>
      <c r="BN13">
        <v>4.13</v>
      </c>
      <c r="BP13">
        <v>15.57</v>
      </c>
      <c r="BQ13">
        <v>7.31</v>
      </c>
      <c r="BR13">
        <v>5.25</v>
      </c>
      <c r="BS13">
        <v>4.38</v>
      </c>
      <c r="BT13">
        <v>2.71</v>
      </c>
      <c r="BU13">
        <v>18.75</v>
      </c>
      <c r="BV13">
        <v>8.25</v>
      </c>
      <c r="BW13">
        <v>16.84</v>
      </c>
      <c r="BX13">
        <v>17.149999999999999</v>
      </c>
      <c r="BY13">
        <v>12.93</v>
      </c>
      <c r="CA13">
        <v>3.56</v>
      </c>
      <c r="CB13">
        <v>3.22</v>
      </c>
      <c r="CC13">
        <v>8.2200000000000006</v>
      </c>
      <c r="CD13">
        <v>5.59</v>
      </c>
      <c r="CE13">
        <v>5.97</v>
      </c>
      <c r="CF13">
        <v>4.78</v>
      </c>
      <c r="CG13">
        <v>6.09</v>
      </c>
      <c r="CH13">
        <v>15.66</v>
      </c>
      <c r="CI13">
        <v>5.25</v>
      </c>
      <c r="CJ13">
        <v>5.97</v>
      </c>
      <c r="CL13">
        <v>2.25</v>
      </c>
      <c r="CM13">
        <v>0.28999999999999998</v>
      </c>
      <c r="CN13">
        <v>3.12</v>
      </c>
      <c r="CO13">
        <v>1.44</v>
      </c>
      <c r="CP13">
        <v>4.53</v>
      </c>
      <c r="CQ13">
        <v>5.31</v>
      </c>
      <c r="CR13">
        <v>18.190000000000001</v>
      </c>
      <c r="CS13">
        <v>11.59</v>
      </c>
      <c r="CT13">
        <v>7.44</v>
      </c>
      <c r="CU13">
        <v>6.25</v>
      </c>
    </row>
    <row r="14" spans="2:99">
      <c r="B14">
        <v>4.09</v>
      </c>
      <c r="C14">
        <v>5.63</v>
      </c>
      <c r="D14">
        <v>6.22</v>
      </c>
      <c r="E14">
        <v>4.63</v>
      </c>
      <c r="F14">
        <v>17.649999999999999</v>
      </c>
      <c r="G14">
        <v>8.81</v>
      </c>
      <c r="H14">
        <v>6.1</v>
      </c>
      <c r="I14">
        <v>7.09</v>
      </c>
      <c r="J14">
        <v>3.56</v>
      </c>
      <c r="K14">
        <v>1</v>
      </c>
      <c r="M14">
        <v>4</v>
      </c>
      <c r="N14">
        <v>1.0900000000000001</v>
      </c>
      <c r="O14">
        <v>2</v>
      </c>
      <c r="P14">
        <v>1.03</v>
      </c>
      <c r="Q14">
        <v>6.72</v>
      </c>
      <c r="R14">
        <v>13</v>
      </c>
      <c r="S14">
        <v>9.4700000000000006</v>
      </c>
      <c r="T14">
        <v>14.59</v>
      </c>
      <c r="U14">
        <v>1.21</v>
      </c>
      <c r="V14">
        <v>4.6500000000000004</v>
      </c>
      <c r="X14">
        <v>7.22</v>
      </c>
      <c r="Y14">
        <v>3.19</v>
      </c>
      <c r="Z14">
        <v>0.37</v>
      </c>
      <c r="AA14">
        <v>0.44</v>
      </c>
      <c r="AB14">
        <v>6.47</v>
      </c>
      <c r="AC14">
        <v>7.53</v>
      </c>
      <c r="AD14">
        <v>9.9</v>
      </c>
      <c r="AE14">
        <v>2</v>
      </c>
      <c r="AF14">
        <v>58.38</v>
      </c>
      <c r="AG14">
        <v>13.81</v>
      </c>
      <c r="AI14">
        <v>9.5299999999999994</v>
      </c>
      <c r="AJ14">
        <v>6.1</v>
      </c>
      <c r="AK14">
        <v>3.28</v>
      </c>
      <c r="AL14">
        <v>7.47</v>
      </c>
      <c r="AM14">
        <v>6.91</v>
      </c>
      <c r="AN14">
        <v>4.91</v>
      </c>
      <c r="AO14">
        <v>41.22</v>
      </c>
      <c r="AP14">
        <v>2.0299999999999998</v>
      </c>
      <c r="AQ14">
        <v>7.25</v>
      </c>
      <c r="AR14">
        <v>13.53</v>
      </c>
      <c r="AT14">
        <v>5.94</v>
      </c>
      <c r="AU14">
        <v>1.6</v>
      </c>
      <c r="AV14">
        <v>4.09</v>
      </c>
      <c r="AW14">
        <v>8.82</v>
      </c>
      <c r="AX14">
        <v>5.0599999999999996</v>
      </c>
      <c r="AY14">
        <v>3.59</v>
      </c>
      <c r="AZ14">
        <v>17.03</v>
      </c>
      <c r="BA14">
        <v>16</v>
      </c>
      <c r="BB14">
        <v>4.72</v>
      </c>
      <c r="BC14">
        <v>5.75</v>
      </c>
      <c r="BE14">
        <v>0.47</v>
      </c>
      <c r="BF14">
        <v>0.84</v>
      </c>
      <c r="BG14">
        <v>1.94</v>
      </c>
      <c r="BH14">
        <v>0.44</v>
      </c>
      <c r="BI14">
        <v>8.69</v>
      </c>
      <c r="BJ14">
        <v>23.56</v>
      </c>
      <c r="BK14">
        <v>20.72</v>
      </c>
      <c r="BL14">
        <v>1.85</v>
      </c>
      <c r="BM14">
        <v>4.62</v>
      </c>
      <c r="BN14">
        <v>4.47</v>
      </c>
      <c r="BP14">
        <v>4.84</v>
      </c>
      <c r="BQ14">
        <v>20.94</v>
      </c>
      <c r="BR14">
        <v>7.66</v>
      </c>
      <c r="BS14">
        <v>2.0299999999999998</v>
      </c>
      <c r="BT14">
        <v>34.369999999999997</v>
      </c>
      <c r="BU14">
        <v>55.81</v>
      </c>
      <c r="BV14">
        <v>17</v>
      </c>
      <c r="BW14">
        <v>58.56</v>
      </c>
      <c r="BX14">
        <v>2.75</v>
      </c>
      <c r="BY14">
        <v>32.85</v>
      </c>
      <c r="CA14">
        <v>17.25</v>
      </c>
      <c r="CB14">
        <v>0.59</v>
      </c>
      <c r="CC14">
        <v>36.840000000000003</v>
      </c>
      <c r="CD14">
        <v>14.28</v>
      </c>
      <c r="CE14">
        <v>2.12</v>
      </c>
      <c r="CF14">
        <v>8.06</v>
      </c>
      <c r="CG14">
        <v>3.28</v>
      </c>
      <c r="CH14">
        <v>4.8099999999999996</v>
      </c>
      <c r="CI14">
        <v>0.35</v>
      </c>
      <c r="CJ14">
        <v>12.72</v>
      </c>
      <c r="CL14">
        <v>0.59</v>
      </c>
      <c r="CM14">
        <v>0.37</v>
      </c>
      <c r="CN14">
        <v>0.5</v>
      </c>
      <c r="CO14">
        <v>4.63</v>
      </c>
      <c r="CP14">
        <v>14.56</v>
      </c>
      <c r="CQ14">
        <v>10.97</v>
      </c>
      <c r="CR14">
        <v>6.9</v>
      </c>
      <c r="CS14">
        <v>2.19</v>
      </c>
      <c r="CT14">
        <v>7.85</v>
      </c>
      <c r="CU14">
        <v>2.25</v>
      </c>
    </row>
    <row r="15" spans="2:99">
      <c r="B15">
        <v>3.19</v>
      </c>
      <c r="C15">
        <v>1.28</v>
      </c>
      <c r="D15">
        <v>20.07</v>
      </c>
      <c r="E15">
        <v>4.53</v>
      </c>
      <c r="F15">
        <v>0.53</v>
      </c>
      <c r="G15">
        <v>9.25</v>
      </c>
      <c r="H15">
        <v>12.28</v>
      </c>
      <c r="I15">
        <v>1.19</v>
      </c>
      <c r="J15">
        <v>7.16</v>
      </c>
      <c r="K15">
        <v>3.34</v>
      </c>
      <c r="M15">
        <v>4.5599999999999996</v>
      </c>
      <c r="N15">
        <v>2.46</v>
      </c>
      <c r="O15">
        <v>16.13</v>
      </c>
      <c r="P15">
        <v>12.37</v>
      </c>
      <c r="Q15">
        <v>6.78</v>
      </c>
      <c r="R15">
        <v>2.85</v>
      </c>
      <c r="S15">
        <v>0.59</v>
      </c>
      <c r="T15">
        <v>3.19</v>
      </c>
      <c r="U15">
        <v>1.5</v>
      </c>
      <c r="V15">
        <v>8.0299999999999994</v>
      </c>
      <c r="X15">
        <v>1.97</v>
      </c>
      <c r="Y15">
        <v>2.44</v>
      </c>
      <c r="Z15">
        <v>4.97</v>
      </c>
      <c r="AA15">
        <v>6.81</v>
      </c>
      <c r="AB15">
        <v>7.25</v>
      </c>
      <c r="AC15">
        <v>0.63</v>
      </c>
      <c r="AD15">
        <v>8.7799999999999994</v>
      </c>
      <c r="AE15">
        <v>25.66</v>
      </c>
      <c r="AF15">
        <v>12.44</v>
      </c>
      <c r="AG15">
        <v>15.25</v>
      </c>
      <c r="AI15">
        <v>0.97</v>
      </c>
      <c r="AJ15">
        <v>0.25</v>
      </c>
      <c r="AK15">
        <v>1</v>
      </c>
      <c r="AL15">
        <v>9.75</v>
      </c>
      <c r="AM15">
        <v>5.09</v>
      </c>
      <c r="AN15">
        <v>8.16</v>
      </c>
      <c r="AO15">
        <v>3.09</v>
      </c>
      <c r="AP15">
        <v>1.81</v>
      </c>
      <c r="AQ15">
        <v>3.59</v>
      </c>
      <c r="AR15">
        <v>5.34</v>
      </c>
      <c r="AT15">
        <v>1.97</v>
      </c>
      <c r="AU15">
        <v>0.43</v>
      </c>
      <c r="AV15">
        <v>11.47</v>
      </c>
      <c r="AW15">
        <v>6.97</v>
      </c>
      <c r="AX15">
        <v>0.41</v>
      </c>
      <c r="AY15">
        <v>3.43</v>
      </c>
      <c r="AZ15">
        <v>4.13</v>
      </c>
      <c r="BA15">
        <v>1.54</v>
      </c>
      <c r="BB15">
        <v>73.03</v>
      </c>
      <c r="BC15">
        <v>10.41</v>
      </c>
      <c r="BE15">
        <v>4.6500000000000004</v>
      </c>
      <c r="BF15">
        <v>1.31</v>
      </c>
      <c r="BG15">
        <v>1.65</v>
      </c>
      <c r="BH15">
        <v>3.63</v>
      </c>
      <c r="BI15">
        <v>11.84</v>
      </c>
      <c r="BJ15">
        <v>6.4</v>
      </c>
      <c r="BK15">
        <v>4.8499999999999996</v>
      </c>
      <c r="BL15">
        <v>1.81</v>
      </c>
      <c r="BM15">
        <v>75.03</v>
      </c>
      <c r="BN15">
        <v>4.4000000000000004</v>
      </c>
      <c r="BP15">
        <v>10.87</v>
      </c>
      <c r="BQ15">
        <v>12.93</v>
      </c>
      <c r="BR15">
        <v>13.28</v>
      </c>
      <c r="BS15">
        <v>1.91</v>
      </c>
      <c r="BT15">
        <v>9.93</v>
      </c>
      <c r="BU15">
        <v>56.07</v>
      </c>
      <c r="BV15">
        <v>8.3699999999999992</v>
      </c>
      <c r="BW15">
        <v>7.25</v>
      </c>
      <c r="BX15">
        <v>3.57</v>
      </c>
      <c r="BY15">
        <v>45.12</v>
      </c>
      <c r="CA15">
        <v>1.65</v>
      </c>
      <c r="CB15">
        <v>2.88</v>
      </c>
      <c r="CC15">
        <v>3.72</v>
      </c>
      <c r="CD15">
        <v>5.44</v>
      </c>
      <c r="CE15">
        <v>7.87</v>
      </c>
      <c r="CF15">
        <v>3.41</v>
      </c>
      <c r="CG15">
        <v>4.5</v>
      </c>
      <c r="CH15">
        <v>3.62</v>
      </c>
      <c r="CJ15">
        <v>5.03</v>
      </c>
      <c r="CL15">
        <v>3.06</v>
      </c>
      <c r="CM15">
        <v>0.56000000000000005</v>
      </c>
      <c r="CN15">
        <v>31.28</v>
      </c>
      <c r="CO15">
        <v>6.97</v>
      </c>
      <c r="CP15">
        <v>13.19</v>
      </c>
      <c r="CR15">
        <v>6.97</v>
      </c>
      <c r="CT15">
        <v>3.69</v>
      </c>
    </row>
    <row r="16" spans="2:99">
      <c r="B16">
        <v>21.53</v>
      </c>
      <c r="C16">
        <v>17.91</v>
      </c>
      <c r="D16">
        <v>5.91</v>
      </c>
      <c r="E16">
        <v>7.37</v>
      </c>
      <c r="F16">
        <v>1.53</v>
      </c>
      <c r="G16">
        <v>1.94</v>
      </c>
      <c r="H16">
        <v>1.85</v>
      </c>
      <c r="I16">
        <v>15.25</v>
      </c>
      <c r="J16">
        <v>1.59</v>
      </c>
      <c r="K16">
        <v>8.59</v>
      </c>
      <c r="M16">
        <v>5.34</v>
      </c>
      <c r="N16">
        <v>0.53</v>
      </c>
      <c r="O16">
        <v>0.71</v>
      </c>
      <c r="P16">
        <v>4.1900000000000004</v>
      </c>
      <c r="Q16">
        <v>0.66</v>
      </c>
      <c r="R16">
        <v>1.19</v>
      </c>
      <c r="S16">
        <v>4.25</v>
      </c>
      <c r="T16">
        <v>8.59</v>
      </c>
      <c r="V16">
        <v>1.28</v>
      </c>
      <c r="X16">
        <v>1.66</v>
      </c>
      <c r="Y16">
        <v>2.66</v>
      </c>
      <c r="Z16">
        <v>1.19</v>
      </c>
      <c r="AA16">
        <v>2.85</v>
      </c>
      <c r="AB16">
        <v>7.35</v>
      </c>
      <c r="AC16">
        <v>10.59</v>
      </c>
      <c r="AD16">
        <v>5.94</v>
      </c>
      <c r="AE16">
        <v>1.94</v>
      </c>
      <c r="AF16">
        <v>14.44</v>
      </c>
      <c r="AG16">
        <v>5.43</v>
      </c>
      <c r="AI16">
        <v>5.07</v>
      </c>
      <c r="AJ16">
        <v>5.12</v>
      </c>
      <c r="AK16">
        <v>4.88</v>
      </c>
      <c r="AL16">
        <v>9.8800000000000008</v>
      </c>
      <c r="AM16">
        <v>4.8099999999999996</v>
      </c>
      <c r="AN16">
        <v>47.12</v>
      </c>
      <c r="AO16">
        <v>5.72</v>
      </c>
      <c r="AP16">
        <v>15.31</v>
      </c>
      <c r="AQ16">
        <v>8.2799999999999994</v>
      </c>
      <c r="AR16">
        <v>0.94</v>
      </c>
      <c r="AT16">
        <v>11.15</v>
      </c>
      <c r="AU16">
        <v>3.47</v>
      </c>
      <c r="AV16">
        <v>4</v>
      </c>
      <c r="AW16">
        <v>3.75</v>
      </c>
      <c r="AX16">
        <v>7.35</v>
      </c>
      <c r="AY16">
        <v>37.94</v>
      </c>
      <c r="AZ16">
        <v>3.44</v>
      </c>
      <c r="BA16">
        <v>39.630000000000003</v>
      </c>
      <c r="BC16">
        <v>65.930000000000007</v>
      </c>
      <c r="BE16">
        <v>6.31</v>
      </c>
      <c r="BF16">
        <v>8.4600000000000009</v>
      </c>
      <c r="BG16">
        <v>0.68</v>
      </c>
      <c r="BH16">
        <v>4.34</v>
      </c>
      <c r="BI16">
        <v>50.78</v>
      </c>
      <c r="BJ16">
        <v>0.28000000000000003</v>
      </c>
      <c r="BK16">
        <v>2.66</v>
      </c>
      <c r="BL16">
        <v>8.5299999999999994</v>
      </c>
      <c r="BM16">
        <v>101.87</v>
      </c>
      <c r="BN16">
        <v>39.340000000000003</v>
      </c>
      <c r="BP16">
        <v>3.78</v>
      </c>
      <c r="BQ16">
        <v>3.06</v>
      </c>
      <c r="BR16">
        <v>4.03</v>
      </c>
      <c r="BS16">
        <v>16</v>
      </c>
      <c r="BT16">
        <v>2.1</v>
      </c>
      <c r="BU16">
        <v>9.2799999999999994</v>
      </c>
      <c r="BV16">
        <v>21.69</v>
      </c>
      <c r="BW16">
        <v>15.03</v>
      </c>
      <c r="BX16">
        <v>38.380000000000003</v>
      </c>
      <c r="BY16">
        <v>0.79</v>
      </c>
      <c r="CA16">
        <v>4.97</v>
      </c>
      <c r="CB16">
        <v>9.9700000000000006</v>
      </c>
      <c r="CC16">
        <v>0.53</v>
      </c>
      <c r="CD16">
        <v>7.85</v>
      </c>
      <c r="CE16">
        <v>50.75</v>
      </c>
      <c r="CF16">
        <v>6.82</v>
      </c>
      <c r="CL16">
        <v>0.43</v>
      </c>
      <c r="CM16">
        <v>4.13</v>
      </c>
      <c r="CN16">
        <v>21.29</v>
      </c>
      <c r="CO16">
        <v>2.75</v>
      </c>
      <c r="CP16">
        <v>9.2799999999999994</v>
      </c>
      <c r="CR16" s="7">
        <v>25.31</v>
      </c>
      <c r="CT16">
        <v>5.75</v>
      </c>
    </row>
    <row r="17" spans="2:94">
      <c r="B17">
        <v>26.66</v>
      </c>
      <c r="C17">
        <v>10.5</v>
      </c>
      <c r="D17">
        <v>3.5</v>
      </c>
      <c r="E17">
        <v>10.44</v>
      </c>
      <c r="F17">
        <v>3.75</v>
      </c>
      <c r="G17">
        <v>17.32</v>
      </c>
      <c r="H17">
        <v>5.25</v>
      </c>
      <c r="J17">
        <v>7.06</v>
      </c>
      <c r="M17">
        <v>9.5</v>
      </c>
      <c r="N17">
        <v>1.84</v>
      </c>
      <c r="O17">
        <v>9.4700000000000006</v>
      </c>
      <c r="P17">
        <v>1.91</v>
      </c>
      <c r="Q17">
        <v>3.81</v>
      </c>
      <c r="R17">
        <v>0.47</v>
      </c>
      <c r="S17">
        <v>13.41</v>
      </c>
      <c r="T17">
        <v>13.97</v>
      </c>
      <c r="X17">
        <v>3.19</v>
      </c>
      <c r="Y17">
        <v>1.19</v>
      </c>
      <c r="Z17">
        <v>19.559999999999999</v>
      </c>
      <c r="AA17">
        <v>3.78</v>
      </c>
      <c r="AB17">
        <v>10.28</v>
      </c>
      <c r="AC17">
        <v>5.09</v>
      </c>
      <c r="AE17">
        <v>3.78</v>
      </c>
      <c r="AG17">
        <v>4.87</v>
      </c>
      <c r="AI17">
        <v>0.53</v>
      </c>
      <c r="AJ17">
        <v>1.03</v>
      </c>
      <c r="AK17">
        <v>4.72</v>
      </c>
      <c r="AL17">
        <v>0.78</v>
      </c>
      <c r="AM17">
        <v>4.97</v>
      </c>
      <c r="AN17">
        <v>5.59</v>
      </c>
      <c r="AO17">
        <v>4.4000000000000004</v>
      </c>
      <c r="AP17">
        <v>67.099999999999994</v>
      </c>
      <c r="AQ17">
        <v>69.13</v>
      </c>
      <c r="AR17">
        <v>74.28</v>
      </c>
      <c r="AT17">
        <v>1.81</v>
      </c>
      <c r="AU17">
        <v>3.03</v>
      </c>
      <c r="AV17">
        <v>0.75</v>
      </c>
      <c r="AW17">
        <v>5.38</v>
      </c>
      <c r="AX17">
        <v>45.72</v>
      </c>
      <c r="AY17">
        <v>24.53</v>
      </c>
      <c r="AZ17">
        <v>64.790000000000006</v>
      </c>
      <c r="BE17">
        <v>14.4</v>
      </c>
      <c r="BF17">
        <v>10.5</v>
      </c>
      <c r="BG17">
        <v>24.56</v>
      </c>
      <c r="BH17">
        <v>1.35</v>
      </c>
      <c r="BI17">
        <v>47.5</v>
      </c>
      <c r="BJ17">
        <v>7.97</v>
      </c>
      <c r="BK17">
        <v>56.78</v>
      </c>
      <c r="BL17">
        <v>52.4</v>
      </c>
      <c r="BM17">
        <v>3.56</v>
      </c>
      <c r="BN17">
        <v>6.75</v>
      </c>
      <c r="BP17">
        <v>21.56</v>
      </c>
      <c r="BQ17">
        <v>11.75</v>
      </c>
      <c r="BR17">
        <v>5.91</v>
      </c>
      <c r="BS17">
        <v>6.18</v>
      </c>
      <c r="BT17">
        <v>41.78</v>
      </c>
      <c r="BU17">
        <v>41.78</v>
      </c>
      <c r="BV17">
        <v>21.03</v>
      </c>
      <c r="BW17">
        <v>6.75</v>
      </c>
      <c r="BX17">
        <v>16.100000000000001</v>
      </c>
      <c r="BY17">
        <v>4.46</v>
      </c>
      <c r="CA17">
        <v>1</v>
      </c>
      <c r="CB17">
        <v>0.41</v>
      </c>
      <c r="CC17">
        <v>6.84</v>
      </c>
      <c r="CL17">
        <v>5.16</v>
      </c>
      <c r="CN17">
        <v>5.09</v>
      </c>
      <c r="CP17">
        <v>12.38</v>
      </c>
    </row>
    <row r="18" spans="2:94">
      <c r="B18">
        <v>13.03</v>
      </c>
      <c r="C18">
        <v>6.63</v>
      </c>
      <c r="D18">
        <v>35.21</v>
      </c>
      <c r="F18">
        <v>14.25</v>
      </c>
      <c r="G18">
        <v>2.1800000000000002</v>
      </c>
      <c r="H18">
        <v>22.13</v>
      </c>
      <c r="J18">
        <v>1.81</v>
      </c>
      <c r="M18">
        <v>1.65</v>
      </c>
      <c r="N18">
        <v>2.75</v>
      </c>
      <c r="O18">
        <v>4.7</v>
      </c>
      <c r="P18">
        <v>8.1999999999999993</v>
      </c>
      <c r="Q18">
        <v>2.91</v>
      </c>
      <c r="R18">
        <v>18.91</v>
      </c>
      <c r="T18">
        <v>8.94</v>
      </c>
      <c r="X18">
        <v>1.03</v>
      </c>
      <c r="Y18">
        <v>0.97</v>
      </c>
      <c r="Z18">
        <v>4.28</v>
      </c>
      <c r="AA18">
        <v>0.41</v>
      </c>
      <c r="AB18">
        <v>35.869999999999997</v>
      </c>
      <c r="AC18">
        <v>36.869999999999997</v>
      </c>
      <c r="AE18">
        <v>62.03</v>
      </c>
      <c r="AI18">
        <v>1.56</v>
      </c>
      <c r="AJ18">
        <v>0.72</v>
      </c>
      <c r="AK18">
        <v>2.5299999999999998</v>
      </c>
      <c r="AL18">
        <v>27.44</v>
      </c>
      <c r="AM18">
        <v>6.12</v>
      </c>
      <c r="AO18">
        <v>61.25</v>
      </c>
      <c r="AT18">
        <v>1.1000000000000001</v>
      </c>
      <c r="AU18">
        <v>9.85</v>
      </c>
      <c r="AV18">
        <v>2.62</v>
      </c>
      <c r="BE18">
        <v>3.41</v>
      </c>
      <c r="BF18">
        <v>3.47</v>
      </c>
      <c r="BG18">
        <v>7.21</v>
      </c>
      <c r="BH18">
        <v>2.25</v>
      </c>
      <c r="BI18">
        <v>49.31</v>
      </c>
      <c r="BJ18">
        <v>47.47</v>
      </c>
      <c r="BK18">
        <v>5.39</v>
      </c>
      <c r="BL18">
        <v>0.27</v>
      </c>
      <c r="BM18">
        <v>4.53</v>
      </c>
      <c r="BN18">
        <v>4.13</v>
      </c>
      <c r="BP18">
        <v>26.28</v>
      </c>
      <c r="BQ18">
        <v>8.4700000000000006</v>
      </c>
      <c r="BR18">
        <v>21.28</v>
      </c>
      <c r="BS18">
        <v>17.309999999999999</v>
      </c>
      <c r="BT18">
        <v>2.54</v>
      </c>
      <c r="BU18">
        <v>3.69</v>
      </c>
      <c r="BV18">
        <v>8.68</v>
      </c>
      <c r="BW18">
        <v>15.75</v>
      </c>
      <c r="BX18">
        <v>19.940000000000001</v>
      </c>
      <c r="BY18">
        <v>4.4400000000000004</v>
      </c>
      <c r="CA18">
        <v>3.43</v>
      </c>
      <c r="CC18">
        <v>6.5</v>
      </c>
      <c r="CL18">
        <v>1.25</v>
      </c>
      <c r="CN18">
        <v>1.25</v>
      </c>
      <c r="CP18" s="7">
        <v>29.37</v>
      </c>
    </row>
    <row r="19" spans="2:94">
      <c r="BP19">
        <v>9.8699999999999992</v>
      </c>
      <c r="BQ19">
        <v>10.75</v>
      </c>
      <c r="BR19">
        <v>12.03</v>
      </c>
      <c r="BS19">
        <v>6.31</v>
      </c>
      <c r="BT19">
        <v>9.5399999999999991</v>
      </c>
      <c r="BU19">
        <v>14.5</v>
      </c>
      <c r="BV19">
        <v>8.2200000000000006</v>
      </c>
      <c r="BW19">
        <v>24.88</v>
      </c>
      <c r="BX19">
        <v>28.09</v>
      </c>
      <c r="BY19">
        <v>3.28</v>
      </c>
    </row>
    <row r="20" spans="2:94">
      <c r="B20">
        <v>6.19</v>
      </c>
      <c r="C20">
        <v>8.75</v>
      </c>
      <c r="D20">
        <v>4.53</v>
      </c>
      <c r="E20">
        <v>2.3199999999999998</v>
      </c>
      <c r="F20">
        <v>32.22</v>
      </c>
      <c r="G20">
        <v>7.41</v>
      </c>
      <c r="H20">
        <v>12.47</v>
      </c>
      <c r="I20">
        <v>15.28</v>
      </c>
      <c r="J20">
        <v>17.84</v>
      </c>
      <c r="K20">
        <v>4.13</v>
      </c>
      <c r="M20">
        <v>4.59</v>
      </c>
      <c r="N20">
        <v>7.53</v>
      </c>
      <c r="O20">
        <v>3.09</v>
      </c>
      <c r="P20">
        <v>3.81</v>
      </c>
      <c r="Q20">
        <v>6.19</v>
      </c>
      <c r="R20">
        <v>34.97</v>
      </c>
      <c r="S20">
        <v>12.47</v>
      </c>
      <c r="T20">
        <v>15.28</v>
      </c>
      <c r="U20">
        <v>17.84</v>
      </c>
      <c r="V20">
        <v>4.13</v>
      </c>
      <c r="X20">
        <v>2.02</v>
      </c>
      <c r="Y20">
        <v>16.16</v>
      </c>
      <c r="Z20">
        <v>39.22</v>
      </c>
      <c r="AA20">
        <v>6.78</v>
      </c>
      <c r="AB20">
        <v>2.25</v>
      </c>
      <c r="AC20">
        <v>3.87</v>
      </c>
      <c r="AD20">
        <v>86.16</v>
      </c>
      <c r="AE20">
        <v>23.19</v>
      </c>
      <c r="AF20">
        <v>3.47</v>
      </c>
      <c r="AG20">
        <v>35.909999999999997</v>
      </c>
      <c r="AI20">
        <v>3</v>
      </c>
      <c r="AJ20">
        <v>16.5</v>
      </c>
      <c r="AK20">
        <v>94.28</v>
      </c>
      <c r="AL20">
        <v>8.19</v>
      </c>
      <c r="AM20">
        <v>76.47</v>
      </c>
      <c r="AN20">
        <v>6.37</v>
      </c>
      <c r="AO20">
        <v>32.78</v>
      </c>
      <c r="AP20">
        <v>37.380000000000003</v>
      </c>
      <c r="AQ20">
        <v>135.91</v>
      </c>
      <c r="AR20">
        <v>4.1900000000000004</v>
      </c>
      <c r="AT20">
        <v>45.72</v>
      </c>
      <c r="AU20">
        <v>4.37</v>
      </c>
      <c r="AV20">
        <v>9.66</v>
      </c>
      <c r="AW20">
        <v>4.5</v>
      </c>
      <c r="AX20">
        <v>2.72</v>
      </c>
      <c r="AY20">
        <v>8.25</v>
      </c>
      <c r="AZ20">
        <v>16.190000000000001</v>
      </c>
      <c r="BA20">
        <v>63.41</v>
      </c>
      <c r="BB20">
        <v>27.59</v>
      </c>
      <c r="BC20">
        <v>41.88</v>
      </c>
      <c r="BE20">
        <v>1.87</v>
      </c>
      <c r="BF20">
        <v>0.34</v>
      </c>
      <c r="BG20">
        <v>1.59</v>
      </c>
      <c r="BH20">
        <v>1.69</v>
      </c>
      <c r="BI20">
        <v>4.47</v>
      </c>
      <c r="BJ20">
        <v>0.63</v>
      </c>
      <c r="BK20">
        <v>37.47</v>
      </c>
      <c r="BL20">
        <v>15.87</v>
      </c>
      <c r="BM20">
        <v>16.850000000000001</v>
      </c>
      <c r="BN20">
        <v>13.06</v>
      </c>
      <c r="BP20">
        <v>3.22</v>
      </c>
      <c r="BQ20">
        <v>12.91</v>
      </c>
      <c r="BR20">
        <v>5</v>
      </c>
      <c r="BS20">
        <v>2.0699999999999998</v>
      </c>
      <c r="BT20">
        <v>9.0299999999999994</v>
      </c>
      <c r="BU20">
        <v>10.06</v>
      </c>
      <c r="BV20">
        <v>26.6</v>
      </c>
      <c r="BW20">
        <v>8.56</v>
      </c>
      <c r="BX20">
        <v>1.91</v>
      </c>
      <c r="BY20">
        <v>14.78</v>
      </c>
    </row>
    <row r="21" spans="2:94">
      <c r="B21">
        <v>1.54</v>
      </c>
      <c r="C21">
        <v>10.84</v>
      </c>
      <c r="D21">
        <v>3.38</v>
      </c>
      <c r="E21">
        <v>1.21</v>
      </c>
      <c r="F21">
        <v>3.09</v>
      </c>
      <c r="G21">
        <v>9.1199999999999992</v>
      </c>
      <c r="H21">
        <v>9.2200000000000006</v>
      </c>
      <c r="I21">
        <v>10.029999999999999</v>
      </c>
      <c r="J21">
        <v>7</v>
      </c>
      <c r="K21">
        <v>13.65</v>
      </c>
      <c r="M21">
        <v>2.78</v>
      </c>
      <c r="N21">
        <v>1.38</v>
      </c>
      <c r="O21">
        <v>15.25</v>
      </c>
      <c r="P21">
        <v>14.07</v>
      </c>
      <c r="Q21">
        <v>15.85</v>
      </c>
      <c r="R21">
        <v>16.38</v>
      </c>
      <c r="S21">
        <v>9.2200000000000006</v>
      </c>
      <c r="T21">
        <v>10.029999999999999</v>
      </c>
      <c r="U21">
        <v>7</v>
      </c>
      <c r="V21">
        <v>13.65</v>
      </c>
      <c r="X21">
        <v>2.44</v>
      </c>
      <c r="Y21">
        <v>1.87</v>
      </c>
      <c r="Z21">
        <v>2.97</v>
      </c>
      <c r="AA21">
        <v>117.66</v>
      </c>
      <c r="AB21">
        <v>7.44</v>
      </c>
      <c r="AC21">
        <v>28.5</v>
      </c>
      <c r="AD21">
        <v>25.59</v>
      </c>
      <c r="AE21">
        <v>24.22</v>
      </c>
      <c r="AF21">
        <v>65.84</v>
      </c>
      <c r="AG21">
        <v>5.16</v>
      </c>
      <c r="AI21">
        <v>3.09</v>
      </c>
      <c r="AJ21">
        <v>7.88</v>
      </c>
      <c r="AK21">
        <v>48.25</v>
      </c>
      <c r="AL21">
        <v>4.1900000000000004</v>
      </c>
      <c r="AM21">
        <v>10.75</v>
      </c>
      <c r="AN21">
        <v>3.03</v>
      </c>
      <c r="AO21">
        <v>81.849999999999994</v>
      </c>
      <c r="AP21">
        <v>39.29</v>
      </c>
      <c r="AQ21">
        <v>6.09</v>
      </c>
      <c r="AR21">
        <v>2.82</v>
      </c>
      <c r="AT21">
        <v>3.72</v>
      </c>
      <c r="AU21">
        <v>8.75</v>
      </c>
      <c r="AV21">
        <v>1.28</v>
      </c>
      <c r="AW21">
        <v>4.97</v>
      </c>
      <c r="AX21">
        <v>50.13</v>
      </c>
      <c r="AY21">
        <v>8</v>
      </c>
      <c r="AZ21">
        <v>34.72</v>
      </c>
      <c r="BA21">
        <v>7.44</v>
      </c>
      <c r="BB21">
        <v>13.16</v>
      </c>
      <c r="BC21">
        <v>66.87</v>
      </c>
      <c r="BE21">
        <v>6.28</v>
      </c>
      <c r="BF21">
        <v>0.75</v>
      </c>
      <c r="BG21">
        <v>12.47</v>
      </c>
      <c r="BH21">
        <v>1.53</v>
      </c>
      <c r="BI21">
        <v>2.34</v>
      </c>
      <c r="BJ21">
        <v>2</v>
      </c>
      <c r="BK21">
        <v>9.56</v>
      </c>
      <c r="BL21">
        <v>1.03</v>
      </c>
      <c r="BM21">
        <v>37.369999999999997</v>
      </c>
      <c r="BN21">
        <v>44.66</v>
      </c>
      <c r="BP21">
        <v>5.15</v>
      </c>
      <c r="BQ21">
        <v>18.559999999999999</v>
      </c>
      <c r="BR21">
        <v>4.59</v>
      </c>
      <c r="BS21">
        <v>4.1900000000000004</v>
      </c>
      <c r="BT21">
        <v>36.25</v>
      </c>
      <c r="BU21">
        <v>4.9000000000000004</v>
      </c>
      <c r="BV21">
        <v>21.59</v>
      </c>
      <c r="BW21">
        <v>5.28</v>
      </c>
      <c r="BY21">
        <v>52.59</v>
      </c>
    </row>
    <row r="22" spans="2:94">
      <c r="B22">
        <v>3.53</v>
      </c>
      <c r="C22">
        <v>11.04</v>
      </c>
      <c r="D22">
        <v>5.72</v>
      </c>
      <c r="E22">
        <v>4.87</v>
      </c>
      <c r="F22">
        <v>0.93</v>
      </c>
      <c r="G22">
        <v>12.78</v>
      </c>
      <c r="H22">
        <v>1.84</v>
      </c>
      <c r="I22">
        <v>6.28</v>
      </c>
      <c r="J22">
        <v>12.65</v>
      </c>
      <c r="K22">
        <v>8.2799999999999994</v>
      </c>
      <c r="M22">
        <v>12.31</v>
      </c>
      <c r="N22">
        <v>4.28</v>
      </c>
      <c r="O22">
        <v>12.5</v>
      </c>
      <c r="P22">
        <v>14.35</v>
      </c>
      <c r="Q22">
        <v>7.41</v>
      </c>
      <c r="R22">
        <v>5.75</v>
      </c>
      <c r="S22">
        <v>1.84</v>
      </c>
      <c r="T22">
        <v>6.28</v>
      </c>
      <c r="U22">
        <v>12.65</v>
      </c>
      <c r="V22">
        <v>8.2799999999999994</v>
      </c>
      <c r="X22">
        <v>3.34</v>
      </c>
      <c r="Y22">
        <v>2.06</v>
      </c>
      <c r="Z22">
        <v>4.25</v>
      </c>
      <c r="AA22">
        <v>1.63</v>
      </c>
      <c r="AB22">
        <v>5.03</v>
      </c>
      <c r="AC22">
        <v>9.94</v>
      </c>
      <c r="AD22">
        <v>4.47</v>
      </c>
      <c r="AE22">
        <v>3.91</v>
      </c>
      <c r="AF22">
        <v>6.22</v>
      </c>
      <c r="AG22">
        <v>5.35</v>
      </c>
      <c r="AI22">
        <v>13.31</v>
      </c>
      <c r="AJ22">
        <v>9.5399999999999991</v>
      </c>
      <c r="AK22">
        <v>3.53</v>
      </c>
      <c r="AL22">
        <v>6.15</v>
      </c>
      <c r="AM22">
        <v>11.09</v>
      </c>
      <c r="AN22">
        <v>5.44</v>
      </c>
      <c r="AO22">
        <v>86</v>
      </c>
      <c r="AP22">
        <v>2.75</v>
      </c>
      <c r="AQ22">
        <v>4.91</v>
      </c>
      <c r="AR22">
        <v>8.6</v>
      </c>
      <c r="AT22">
        <v>14.69</v>
      </c>
      <c r="AU22">
        <v>8.91</v>
      </c>
      <c r="AV22">
        <v>15.91</v>
      </c>
      <c r="AW22">
        <v>20.69</v>
      </c>
      <c r="AX22">
        <v>2.78</v>
      </c>
      <c r="AY22">
        <v>5.22</v>
      </c>
      <c r="AZ22">
        <v>55.65</v>
      </c>
      <c r="BA22">
        <v>29.07</v>
      </c>
      <c r="BB22">
        <v>9.2899999999999991</v>
      </c>
      <c r="BC22">
        <v>7.47</v>
      </c>
      <c r="BE22">
        <v>1.17</v>
      </c>
      <c r="BF22">
        <v>1.1200000000000001</v>
      </c>
      <c r="BG22">
        <v>6.78</v>
      </c>
      <c r="BH22">
        <v>12.88</v>
      </c>
      <c r="BI22">
        <v>5.09</v>
      </c>
      <c r="BJ22">
        <v>21.5</v>
      </c>
      <c r="BK22">
        <v>2.62</v>
      </c>
      <c r="BL22">
        <v>1.5</v>
      </c>
      <c r="BM22">
        <v>6.47</v>
      </c>
      <c r="BN22">
        <v>103.46</v>
      </c>
      <c r="BP22">
        <v>1.75</v>
      </c>
      <c r="BQ22">
        <v>6.94</v>
      </c>
      <c r="BR22">
        <v>15.57</v>
      </c>
      <c r="BS22">
        <v>4.8499999999999996</v>
      </c>
      <c r="BT22">
        <v>30.25</v>
      </c>
      <c r="BU22">
        <v>2.2200000000000002</v>
      </c>
      <c r="BV22">
        <v>7.87</v>
      </c>
      <c r="BW22">
        <v>16.16</v>
      </c>
      <c r="BY22">
        <v>2.13</v>
      </c>
    </row>
    <row r="23" spans="2:94">
      <c r="B23">
        <v>1.66</v>
      </c>
      <c r="C23">
        <v>28.97</v>
      </c>
      <c r="D23">
        <v>18.559999999999999</v>
      </c>
      <c r="E23">
        <v>11.53</v>
      </c>
      <c r="F23">
        <v>13.03</v>
      </c>
      <c r="G23">
        <v>7.59</v>
      </c>
      <c r="H23">
        <v>25.88</v>
      </c>
      <c r="I23">
        <v>11.47</v>
      </c>
      <c r="J23">
        <v>6.91</v>
      </c>
      <c r="K23">
        <v>2.16</v>
      </c>
      <c r="M23">
        <v>15.09</v>
      </c>
      <c r="N23">
        <v>2.88</v>
      </c>
      <c r="O23">
        <v>2.06</v>
      </c>
      <c r="P23">
        <v>10.41</v>
      </c>
      <c r="Q23">
        <v>19.72</v>
      </c>
      <c r="R23">
        <v>3.59</v>
      </c>
      <c r="S23">
        <v>25.88</v>
      </c>
      <c r="T23">
        <v>11.47</v>
      </c>
      <c r="U23">
        <v>6.91</v>
      </c>
      <c r="V23">
        <v>2.16</v>
      </c>
      <c r="X23">
        <v>12.45</v>
      </c>
      <c r="Y23">
        <v>45.56</v>
      </c>
      <c r="Z23">
        <v>4</v>
      </c>
      <c r="AA23">
        <v>38.28</v>
      </c>
      <c r="AB23">
        <v>17.559999999999999</v>
      </c>
      <c r="AC23">
        <v>5.53</v>
      </c>
      <c r="AD23">
        <v>4.41</v>
      </c>
      <c r="AE23">
        <v>4.03</v>
      </c>
      <c r="AF23">
        <v>64.22</v>
      </c>
      <c r="AG23">
        <v>2.62</v>
      </c>
      <c r="AI23">
        <v>3.07</v>
      </c>
      <c r="AJ23">
        <v>0.3</v>
      </c>
      <c r="AK23">
        <v>47.05</v>
      </c>
      <c r="AL23">
        <v>14.59</v>
      </c>
      <c r="AM23">
        <v>5.34</v>
      </c>
      <c r="AN23">
        <v>113.75</v>
      </c>
      <c r="AO23">
        <v>4</v>
      </c>
      <c r="AP23">
        <v>26.19</v>
      </c>
      <c r="AQ23">
        <v>23.75</v>
      </c>
      <c r="AR23">
        <v>9.6199999999999992</v>
      </c>
      <c r="AT23">
        <v>45.66</v>
      </c>
      <c r="AU23">
        <v>1.97</v>
      </c>
      <c r="AV23">
        <v>3.5</v>
      </c>
      <c r="AW23">
        <v>3.46</v>
      </c>
      <c r="AX23">
        <v>10.97</v>
      </c>
      <c r="AY23">
        <v>41.91</v>
      </c>
      <c r="AZ23">
        <v>11.53</v>
      </c>
      <c r="BA23">
        <v>17.559999999999999</v>
      </c>
      <c r="BB23">
        <v>54.47</v>
      </c>
      <c r="BC23">
        <v>47.68</v>
      </c>
      <c r="BE23">
        <v>8.2899999999999991</v>
      </c>
      <c r="BF23">
        <v>7.37</v>
      </c>
      <c r="BG23">
        <v>18.850000000000001</v>
      </c>
      <c r="BH23">
        <v>0.35</v>
      </c>
      <c r="BI23">
        <v>22.9</v>
      </c>
      <c r="BJ23">
        <v>0.25</v>
      </c>
      <c r="BK23">
        <v>1.47</v>
      </c>
      <c r="BL23">
        <v>1.31</v>
      </c>
      <c r="BM23">
        <v>4.25</v>
      </c>
      <c r="BN23">
        <v>14.52</v>
      </c>
      <c r="BP23">
        <v>5.97</v>
      </c>
      <c r="BQ23">
        <v>11.6</v>
      </c>
      <c r="BR23">
        <v>2.81</v>
      </c>
      <c r="BS23">
        <v>13.32</v>
      </c>
      <c r="BT23">
        <v>12.32</v>
      </c>
      <c r="BU23">
        <v>15.66</v>
      </c>
      <c r="BW23">
        <v>30.85</v>
      </c>
    </row>
    <row r="24" spans="2:94">
      <c r="B24">
        <v>2.34</v>
      </c>
      <c r="C24">
        <v>27.68</v>
      </c>
      <c r="D24">
        <v>7.47</v>
      </c>
      <c r="E24">
        <v>5.12</v>
      </c>
      <c r="F24">
        <v>8.2200000000000006</v>
      </c>
      <c r="G24">
        <v>12.87</v>
      </c>
      <c r="H24">
        <v>22.47</v>
      </c>
      <c r="I24">
        <v>4.03</v>
      </c>
      <c r="J24">
        <v>9.75</v>
      </c>
      <c r="K24">
        <v>8.41</v>
      </c>
      <c r="M24">
        <v>11.43</v>
      </c>
      <c r="N24">
        <v>13.78</v>
      </c>
      <c r="O24">
        <v>4.91</v>
      </c>
      <c r="P24">
        <v>3.13</v>
      </c>
      <c r="Q24">
        <v>3.56</v>
      </c>
      <c r="R24">
        <v>1.44</v>
      </c>
      <c r="S24">
        <v>22.47</v>
      </c>
      <c r="T24">
        <v>4.03</v>
      </c>
      <c r="U24">
        <v>9.75</v>
      </c>
      <c r="V24">
        <v>8.41</v>
      </c>
      <c r="X24">
        <v>37.75</v>
      </c>
      <c r="Y24">
        <v>2.59</v>
      </c>
      <c r="Z24">
        <v>2.44</v>
      </c>
      <c r="AA24">
        <v>4</v>
      </c>
      <c r="AB24">
        <v>3.06</v>
      </c>
      <c r="AC24">
        <v>95.41</v>
      </c>
      <c r="AD24">
        <v>127.25</v>
      </c>
      <c r="AE24">
        <v>5.38</v>
      </c>
      <c r="AF24">
        <v>33.9</v>
      </c>
      <c r="AG24">
        <v>7.25</v>
      </c>
      <c r="AI24">
        <v>2.2799999999999998</v>
      </c>
      <c r="AJ24">
        <v>11.91</v>
      </c>
      <c r="AK24">
        <v>6.78</v>
      </c>
      <c r="AL24">
        <v>3.56</v>
      </c>
      <c r="AM24">
        <v>3.59</v>
      </c>
      <c r="AN24">
        <v>124.88</v>
      </c>
      <c r="AO24">
        <v>79.12</v>
      </c>
      <c r="AP24">
        <v>3.19</v>
      </c>
      <c r="AQ24">
        <v>9.65</v>
      </c>
      <c r="AR24">
        <v>6.94</v>
      </c>
      <c r="AT24">
        <v>4.75</v>
      </c>
      <c r="AU24">
        <v>5.19</v>
      </c>
      <c r="AV24">
        <v>3.03</v>
      </c>
      <c r="AW24">
        <v>1.25</v>
      </c>
      <c r="AX24">
        <v>17.32</v>
      </c>
      <c r="AY24">
        <v>8.56</v>
      </c>
      <c r="AZ24">
        <v>46.88</v>
      </c>
      <c r="BA24">
        <v>20.75</v>
      </c>
      <c r="BB24">
        <v>58.16</v>
      </c>
      <c r="BC24">
        <v>8.4</v>
      </c>
      <c r="BE24">
        <v>2.16</v>
      </c>
      <c r="BF24">
        <v>0.75</v>
      </c>
      <c r="BG24">
        <v>18.309999999999999</v>
      </c>
      <c r="BH24">
        <v>1.94</v>
      </c>
      <c r="BI24">
        <v>0.56000000000000005</v>
      </c>
      <c r="BJ24">
        <v>9.34</v>
      </c>
      <c r="BK24">
        <v>18.38</v>
      </c>
      <c r="BL24">
        <v>6.81</v>
      </c>
      <c r="BM24">
        <v>7.09</v>
      </c>
      <c r="BN24">
        <v>97.02</v>
      </c>
      <c r="BP24">
        <v>6.63</v>
      </c>
      <c r="BQ24">
        <v>12.72</v>
      </c>
      <c r="BR24">
        <v>3.79</v>
      </c>
      <c r="BS24">
        <v>1.34</v>
      </c>
      <c r="BT24">
        <v>13.08</v>
      </c>
      <c r="BU24">
        <v>54.53</v>
      </c>
      <c r="BW24">
        <v>3.4</v>
      </c>
    </row>
    <row r="25" spans="2:94">
      <c r="B25">
        <v>3.15</v>
      </c>
      <c r="C25">
        <v>4.93</v>
      </c>
      <c r="D25">
        <v>3.69</v>
      </c>
      <c r="E25">
        <v>19.22</v>
      </c>
      <c r="F25">
        <v>5.38</v>
      </c>
      <c r="G25">
        <v>12.66</v>
      </c>
      <c r="H25">
        <v>8.16</v>
      </c>
      <c r="I25">
        <v>8.56</v>
      </c>
      <c r="J25">
        <v>1.53</v>
      </c>
      <c r="K25">
        <v>10.63</v>
      </c>
      <c r="M25">
        <v>1.06</v>
      </c>
      <c r="N25">
        <v>5.0999999999999996</v>
      </c>
      <c r="O25">
        <v>11.63</v>
      </c>
      <c r="P25">
        <v>7.6</v>
      </c>
      <c r="Q25">
        <v>6.62</v>
      </c>
      <c r="R25">
        <v>4.75</v>
      </c>
      <c r="S25">
        <v>8.16</v>
      </c>
      <c r="T25">
        <v>8.56</v>
      </c>
      <c r="U25">
        <v>1.53</v>
      </c>
      <c r="V25">
        <v>10.63</v>
      </c>
      <c r="X25">
        <v>2.33</v>
      </c>
      <c r="Y25">
        <v>3.28</v>
      </c>
      <c r="Z25">
        <v>2.2200000000000002</v>
      </c>
      <c r="AA25">
        <v>100.23</v>
      </c>
      <c r="AB25">
        <v>4.18</v>
      </c>
      <c r="AC25">
        <v>9.91</v>
      </c>
      <c r="AD25">
        <v>4.9000000000000004</v>
      </c>
      <c r="AE25">
        <v>6.69</v>
      </c>
      <c r="AF25">
        <v>155.66</v>
      </c>
      <c r="AG25">
        <v>176.19</v>
      </c>
      <c r="AI25">
        <v>50.25</v>
      </c>
      <c r="AJ25">
        <v>40.78</v>
      </c>
      <c r="AK25">
        <v>10.220000000000001</v>
      </c>
      <c r="AL25">
        <v>4.32</v>
      </c>
      <c r="AM25">
        <v>3.5</v>
      </c>
      <c r="AN25">
        <v>5.31</v>
      </c>
      <c r="AO25">
        <v>5</v>
      </c>
      <c r="AP25">
        <v>69.81</v>
      </c>
      <c r="AQ25">
        <v>5.15</v>
      </c>
      <c r="AR25">
        <v>69.91</v>
      </c>
      <c r="AT25">
        <v>7.72</v>
      </c>
      <c r="AU25">
        <v>2.56</v>
      </c>
      <c r="AV25">
        <v>2.87</v>
      </c>
      <c r="AW25">
        <v>17.88</v>
      </c>
      <c r="AX25">
        <v>6.12</v>
      </c>
      <c r="AY25">
        <v>5.87</v>
      </c>
      <c r="AZ25">
        <v>35.53</v>
      </c>
      <c r="BA25">
        <v>7.16</v>
      </c>
      <c r="BB25">
        <v>45.23</v>
      </c>
      <c r="BC25">
        <v>11.43</v>
      </c>
      <c r="BE25">
        <v>0.65</v>
      </c>
      <c r="BF25">
        <v>4.6900000000000004</v>
      </c>
      <c r="BG25">
        <v>3.5</v>
      </c>
      <c r="BH25">
        <v>9.19</v>
      </c>
      <c r="BI25">
        <v>5.63</v>
      </c>
      <c r="BJ25">
        <v>0.47</v>
      </c>
      <c r="BK25">
        <v>2.09</v>
      </c>
      <c r="BL25">
        <v>55.97</v>
      </c>
      <c r="BM25">
        <v>4.91</v>
      </c>
      <c r="BN25">
        <v>14.07</v>
      </c>
      <c r="BP25">
        <v>3.88</v>
      </c>
      <c r="BQ25">
        <v>7.35</v>
      </c>
      <c r="BR25">
        <v>8.69</v>
      </c>
      <c r="BS25">
        <v>10.5</v>
      </c>
      <c r="BU25">
        <v>0.63</v>
      </c>
    </row>
    <row r="26" spans="2:94">
      <c r="B26">
        <v>2.31</v>
      </c>
      <c r="C26">
        <v>2</v>
      </c>
      <c r="D26">
        <v>4.41</v>
      </c>
      <c r="E26">
        <v>10.53</v>
      </c>
      <c r="F26">
        <v>5.22</v>
      </c>
      <c r="G26">
        <v>11.75</v>
      </c>
      <c r="H26">
        <v>2.71</v>
      </c>
      <c r="I26">
        <v>6.72</v>
      </c>
      <c r="K26">
        <v>3.28</v>
      </c>
      <c r="M26">
        <v>13.28</v>
      </c>
      <c r="N26">
        <v>14.03</v>
      </c>
      <c r="O26">
        <v>13.09</v>
      </c>
      <c r="P26">
        <v>10.3</v>
      </c>
      <c r="Q26">
        <v>12.93</v>
      </c>
      <c r="R26">
        <v>2.78</v>
      </c>
      <c r="S26">
        <v>2.71</v>
      </c>
      <c r="T26">
        <v>6.72</v>
      </c>
      <c r="V26">
        <v>3.28</v>
      </c>
      <c r="X26">
        <v>58.34</v>
      </c>
      <c r="Y26">
        <v>3.84</v>
      </c>
      <c r="Z26">
        <v>4.63</v>
      </c>
      <c r="AA26">
        <v>1.88</v>
      </c>
      <c r="AB26">
        <v>12.34</v>
      </c>
      <c r="AC26">
        <v>20.41</v>
      </c>
      <c r="AD26">
        <v>1.75</v>
      </c>
      <c r="AE26">
        <v>2.4900000000000002</v>
      </c>
      <c r="AF26">
        <v>11.34</v>
      </c>
      <c r="AG26">
        <v>76.78</v>
      </c>
      <c r="AI26">
        <v>2.41</v>
      </c>
      <c r="AJ26">
        <v>5.62</v>
      </c>
      <c r="AK26">
        <v>2.16</v>
      </c>
      <c r="AL26">
        <v>3.81</v>
      </c>
      <c r="AM26">
        <v>4.25</v>
      </c>
      <c r="AN26">
        <v>10.66</v>
      </c>
      <c r="AO26">
        <v>131.1</v>
      </c>
      <c r="AP26">
        <v>155.62</v>
      </c>
      <c r="AQ26">
        <v>7.72</v>
      </c>
      <c r="AR26">
        <v>15.1</v>
      </c>
      <c r="AT26">
        <v>2.78</v>
      </c>
      <c r="AU26">
        <v>5.5</v>
      </c>
      <c r="AV26">
        <v>11.16</v>
      </c>
      <c r="AW26">
        <v>2.09</v>
      </c>
      <c r="AX26">
        <v>18.03</v>
      </c>
      <c r="AY26">
        <v>0.97</v>
      </c>
      <c r="AZ26">
        <v>27.38</v>
      </c>
      <c r="BA26">
        <v>18.059999999999999</v>
      </c>
      <c r="BB26">
        <v>0.65</v>
      </c>
      <c r="BC26">
        <v>53.57</v>
      </c>
      <c r="BE26">
        <v>3.53</v>
      </c>
      <c r="BF26">
        <v>4.5</v>
      </c>
      <c r="BG26">
        <v>3.9</v>
      </c>
      <c r="BH26">
        <v>1.69</v>
      </c>
      <c r="BI26">
        <v>4.93</v>
      </c>
      <c r="BJ26">
        <v>2.9</v>
      </c>
      <c r="BK26">
        <v>2.91</v>
      </c>
      <c r="BL26">
        <v>1.28</v>
      </c>
      <c r="BM26">
        <v>15.23</v>
      </c>
      <c r="BN26">
        <v>74.42</v>
      </c>
      <c r="BP26">
        <v>5.03</v>
      </c>
      <c r="BQ26">
        <v>3.85</v>
      </c>
      <c r="BR26">
        <v>2.78</v>
      </c>
    </row>
    <row r="27" spans="2:94">
      <c r="B27">
        <v>1.1499999999999999</v>
      </c>
      <c r="C27">
        <v>14.34</v>
      </c>
      <c r="D27">
        <v>9.1300000000000008</v>
      </c>
      <c r="E27">
        <v>4.8499999999999996</v>
      </c>
      <c r="F27">
        <v>10.56</v>
      </c>
      <c r="G27">
        <v>18.09</v>
      </c>
      <c r="H27">
        <v>7.19</v>
      </c>
      <c r="M27">
        <v>1.9</v>
      </c>
      <c r="N27">
        <v>6.03</v>
      </c>
      <c r="O27">
        <v>13.12</v>
      </c>
      <c r="P27">
        <v>7.6</v>
      </c>
      <c r="Q27">
        <v>7</v>
      </c>
      <c r="S27">
        <v>7.19</v>
      </c>
      <c r="X27">
        <v>9.31</v>
      </c>
      <c r="Y27">
        <v>15.68</v>
      </c>
      <c r="Z27">
        <v>83.25</v>
      </c>
      <c r="AA27">
        <v>2.84</v>
      </c>
      <c r="AB27">
        <v>11.53</v>
      </c>
      <c r="AC27">
        <v>6.28</v>
      </c>
      <c r="AD27">
        <v>87.81</v>
      </c>
      <c r="AE27">
        <v>33.07</v>
      </c>
      <c r="AF27">
        <v>14.66</v>
      </c>
      <c r="AI27">
        <v>2.13</v>
      </c>
      <c r="AJ27">
        <v>52.69</v>
      </c>
      <c r="AK27">
        <v>9</v>
      </c>
      <c r="AL27">
        <v>6.31</v>
      </c>
      <c r="AM27">
        <v>97.5</v>
      </c>
      <c r="AN27">
        <v>57.59</v>
      </c>
      <c r="AO27">
        <v>4.0599999999999996</v>
      </c>
      <c r="AP27">
        <v>62.43</v>
      </c>
      <c r="AQ27">
        <v>5.38</v>
      </c>
      <c r="AR27">
        <v>3.68</v>
      </c>
      <c r="AT27">
        <v>2.09</v>
      </c>
      <c r="AU27">
        <v>12</v>
      </c>
      <c r="AV27">
        <v>3.53</v>
      </c>
      <c r="AW27">
        <v>1.72</v>
      </c>
      <c r="AX27">
        <v>23.53</v>
      </c>
      <c r="AY27">
        <v>7.66</v>
      </c>
      <c r="AZ27">
        <v>3.02</v>
      </c>
      <c r="BA27">
        <v>5.68</v>
      </c>
      <c r="BB27">
        <v>46.28</v>
      </c>
      <c r="BC27">
        <v>18.690000000000001</v>
      </c>
      <c r="BE27">
        <v>1.35</v>
      </c>
      <c r="BF27">
        <v>9.44</v>
      </c>
      <c r="BG27">
        <v>7.28</v>
      </c>
      <c r="BH27">
        <v>1.47</v>
      </c>
      <c r="BI27">
        <v>1.1000000000000001</v>
      </c>
      <c r="BJ27">
        <v>0.31</v>
      </c>
      <c r="BK27">
        <v>0.9</v>
      </c>
      <c r="BL27">
        <v>0.91</v>
      </c>
      <c r="BM27">
        <v>101.43</v>
      </c>
      <c r="BN27">
        <v>10.26</v>
      </c>
      <c r="BP27">
        <v>4.34</v>
      </c>
      <c r="BQ27">
        <v>16.690000000000001</v>
      </c>
    </row>
    <row r="28" spans="2:94">
      <c r="B28">
        <v>3.56</v>
      </c>
      <c r="C28">
        <v>7.5</v>
      </c>
      <c r="D28">
        <v>2.62</v>
      </c>
      <c r="E28">
        <v>14.03</v>
      </c>
      <c r="M28">
        <v>2.2799999999999998</v>
      </c>
      <c r="N28">
        <v>5.84</v>
      </c>
      <c r="X28">
        <v>3.03</v>
      </c>
      <c r="Y28">
        <v>5.82</v>
      </c>
      <c r="Z28">
        <v>2.2799999999999998</v>
      </c>
      <c r="AA28">
        <v>2.44</v>
      </c>
      <c r="AB28">
        <v>3.56</v>
      </c>
      <c r="AC28">
        <v>229.56</v>
      </c>
      <c r="AD28">
        <v>9.34</v>
      </c>
      <c r="AE28">
        <v>4.41</v>
      </c>
      <c r="AF28">
        <v>3.87</v>
      </c>
      <c r="AI28">
        <v>23.62</v>
      </c>
      <c r="AJ28">
        <v>1.1200000000000001</v>
      </c>
      <c r="AK28">
        <v>4.63</v>
      </c>
      <c r="AL28">
        <v>2.12</v>
      </c>
      <c r="AM28">
        <v>72.28</v>
      </c>
      <c r="AN28">
        <v>7.97</v>
      </c>
      <c r="AO28">
        <v>5.97</v>
      </c>
      <c r="AP28">
        <v>115.78</v>
      </c>
      <c r="AQ28">
        <v>6.02</v>
      </c>
      <c r="AR28">
        <v>26.59</v>
      </c>
      <c r="AT28">
        <v>14</v>
      </c>
      <c r="AU28">
        <v>7.56</v>
      </c>
      <c r="AV28">
        <v>3.22</v>
      </c>
      <c r="AW28">
        <v>1.4</v>
      </c>
      <c r="AX28">
        <v>24.68</v>
      </c>
      <c r="AY28">
        <v>31.09</v>
      </c>
      <c r="AZ28">
        <v>7.34</v>
      </c>
      <c r="BA28">
        <v>11.29</v>
      </c>
      <c r="BB28">
        <v>84.59</v>
      </c>
      <c r="BE28">
        <v>0.62</v>
      </c>
      <c r="BF28">
        <v>1.22</v>
      </c>
      <c r="BG28">
        <v>3.97</v>
      </c>
      <c r="BH28">
        <v>1.59</v>
      </c>
      <c r="BI28">
        <v>11.19</v>
      </c>
      <c r="BJ28">
        <v>0.59</v>
      </c>
      <c r="BK28">
        <v>2</v>
      </c>
      <c r="BL28">
        <v>0.41</v>
      </c>
      <c r="BM28">
        <v>3.78</v>
      </c>
      <c r="BN28">
        <v>20.03</v>
      </c>
      <c r="BP28">
        <v>18.350000000000001</v>
      </c>
      <c r="BQ28">
        <v>3.57</v>
      </c>
    </row>
    <row r="29" spans="2:94">
      <c r="B29">
        <v>2.44</v>
      </c>
      <c r="C29">
        <v>20.190000000000001</v>
      </c>
      <c r="M29">
        <v>8.6300000000000008</v>
      </c>
      <c r="N29">
        <v>9.34</v>
      </c>
      <c r="X29">
        <v>5.13</v>
      </c>
      <c r="Y29">
        <v>34.909999999999997</v>
      </c>
      <c r="Z29">
        <v>12.81</v>
      </c>
      <c r="AA29">
        <v>11.66</v>
      </c>
      <c r="AB29">
        <v>3.6</v>
      </c>
      <c r="AC29">
        <v>3.53</v>
      </c>
      <c r="AD29">
        <v>5.75</v>
      </c>
      <c r="AE29">
        <v>9.06</v>
      </c>
      <c r="AI29">
        <v>28.22</v>
      </c>
      <c r="AJ29">
        <v>4.9000000000000004</v>
      </c>
      <c r="AK29">
        <v>10.5</v>
      </c>
      <c r="AL29">
        <v>5.12</v>
      </c>
      <c r="AM29">
        <v>3.19</v>
      </c>
      <c r="AN29">
        <v>34.31</v>
      </c>
      <c r="AO29">
        <v>1.87</v>
      </c>
      <c r="AP29">
        <v>3.09</v>
      </c>
      <c r="AQ29">
        <v>4.03</v>
      </c>
      <c r="AR29">
        <v>3.28</v>
      </c>
      <c r="AT29">
        <v>5.75</v>
      </c>
      <c r="AU29">
        <v>3.59</v>
      </c>
      <c r="AV29">
        <v>5.85</v>
      </c>
      <c r="AW29">
        <v>1.66</v>
      </c>
      <c r="AX29">
        <v>51.59</v>
      </c>
      <c r="AY29">
        <v>26.85</v>
      </c>
      <c r="AZ29">
        <v>1.53</v>
      </c>
      <c r="BA29">
        <v>8.31</v>
      </c>
      <c r="BB29">
        <v>31.91</v>
      </c>
      <c r="BE29">
        <v>5.25</v>
      </c>
      <c r="BF29">
        <v>2.87</v>
      </c>
      <c r="BG29">
        <v>1.84</v>
      </c>
      <c r="BH29">
        <v>5.25</v>
      </c>
      <c r="BI29">
        <v>2.21</v>
      </c>
      <c r="BK29">
        <v>0.67</v>
      </c>
      <c r="BM29">
        <v>10.039999999999999</v>
      </c>
      <c r="BN29">
        <v>5.08</v>
      </c>
      <c r="BQ29">
        <v>28.28</v>
      </c>
    </row>
    <row r="30" spans="2:94">
      <c r="X30">
        <v>2.78</v>
      </c>
      <c r="Y30">
        <v>5.31</v>
      </c>
      <c r="Z30">
        <v>3.87</v>
      </c>
      <c r="AA30">
        <v>3.72</v>
      </c>
      <c r="AB30">
        <v>23.75</v>
      </c>
      <c r="AC30">
        <v>55.16</v>
      </c>
      <c r="AD30">
        <v>84.56</v>
      </c>
      <c r="AI30">
        <v>2.34</v>
      </c>
      <c r="AJ30">
        <v>5.44</v>
      </c>
      <c r="AK30">
        <v>16.71</v>
      </c>
      <c r="AL30">
        <v>6</v>
      </c>
      <c r="AM30">
        <v>2.65</v>
      </c>
      <c r="AN30">
        <v>25.28</v>
      </c>
      <c r="AO30">
        <v>4.47</v>
      </c>
      <c r="AP30">
        <v>95.72</v>
      </c>
      <c r="AQ30">
        <v>100.66</v>
      </c>
      <c r="AT30">
        <v>36.28</v>
      </c>
      <c r="AU30">
        <v>32.6</v>
      </c>
      <c r="AV30">
        <v>6.78</v>
      </c>
      <c r="AW30">
        <v>8.9700000000000006</v>
      </c>
      <c r="AX30">
        <v>38.1</v>
      </c>
      <c r="AY30">
        <v>50.81</v>
      </c>
      <c r="AZ30">
        <v>15.84</v>
      </c>
      <c r="BA30">
        <v>7.71</v>
      </c>
      <c r="BB30">
        <v>4.12</v>
      </c>
      <c r="BE30">
        <v>15.41</v>
      </c>
      <c r="BF30">
        <v>1.37</v>
      </c>
      <c r="BG30">
        <v>0.39</v>
      </c>
      <c r="BH30">
        <v>0.88</v>
      </c>
      <c r="BI30">
        <v>26.33</v>
      </c>
      <c r="BJ30">
        <v>7.91</v>
      </c>
      <c r="BK30">
        <v>14.76</v>
      </c>
      <c r="BL30">
        <v>13.03</v>
      </c>
      <c r="BM30">
        <v>17.75</v>
      </c>
    </row>
    <row r="31" spans="2:94">
      <c r="B31">
        <v>2.5299999999999998</v>
      </c>
      <c r="C31">
        <v>0.4</v>
      </c>
      <c r="D31">
        <v>0.28000000000000003</v>
      </c>
      <c r="E31">
        <v>3.5</v>
      </c>
      <c r="F31">
        <v>5.69</v>
      </c>
      <c r="G31">
        <v>4.34</v>
      </c>
      <c r="H31">
        <v>2.9</v>
      </c>
      <c r="I31">
        <v>6.96</v>
      </c>
      <c r="J31">
        <v>10.96</v>
      </c>
      <c r="K31">
        <v>2.91</v>
      </c>
      <c r="X31">
        <v>2.91</v>
      </c>
      <c r="Y31">
        <v>2.31</v>
      </c>
      <c r="Z31">
        <v>2</v>
      </c>
      <c r="AA31">
        <v>1.69</v>
      </c>
      <c r="AB31">
        <v>3.91</v>
      </c>
      <c r="AC31">
        <v>6.59</v>
      </c>
      <c r="AD31">
        <v>9.5299999999999994</v>
      </c>
      <c r="AI31">
        <v>3.68</v>
      </c>
      <c r="AJ31">
        <v>0.28000000000000003</v>
      </c>
      <c r="AK31">
        <v>8.2899999999999991</v>
      </c>
      <c r="AL31">
        <v>2.84</v>
      </c>
      <c r="AM31">
        <v>5.31</v>
      </c>
      <c r="AN31">
        <v>3.25</v>
      </c>
      <c r="AO31">
        <v>1.87</v>
      </c>
      <c r="AP31">
        <v>16.440000000000001</v>
      </c>
      <c r="AQ31">
        <v>3.75</v>
      </c>
      <c r="AT31">
        <v>13.54</v>
      </c>
      <c r="AU31">
        <v>37.159999999999997</v>
      </c>
      <c r="AV31">
        <v>8.6199999999999992</v>
      </c>
      <c r="AW31">
        <v>3.16</v>
      </c>
      <c r="AX31">
        <v>25.18</v>
      </c>
      <c r="AY31">
        <v>26.37</v>
      </c>
      <c r="AZ31">
        <v>2.2200000000000002</v>
      </c>
      <c r="BA31">
        <v>6.9</v>
      </c>
      <c r="BE31">
        <v>1.37</v>
      </c>
      <c r="BF31">
        <v>6.28</v>
      </c>
      <c r="BG31">
        <v>8.0299999999999994</v>
      </c>
      <c r="BH31">
        <v>0.56000000000000005</v>
      </c>
      <c r="BI31">
        <v>18.75</v>
      </c>
      <c r="BJ31">
        <v>11.37</v>
      </c>
      <c r="BK31">
        <v>21.59</v>
      </c>
      <c r="BL31">
        <v>30.32</v>
      </c>
      <c r="BM31">
        <v>88.2</v>
      </c>
      <c r="BP31">
        <v>0.71</v>
      </c>
      <c r="BQ31">
        <v>0.31</v>
      </c>
      <c r="BR31">
        <v>21.5</v>
      </c>
      <c r="BS31">
        <v>6.28</v>
      </c>
      <c r="BT31">
        <v>9.9700000000000006</v>
      </c>
      <c r="BU31">
        <v>1.06</v>
      </c>
      <c r="BV31">
        <v>1.81</v>
      </c>
      <c r="BW31">
        <v>5.97</v>
      </c>
      <c r="BX31">
        <v>21.03</v>
      </c>
      <c r="BY31">
        <v>7.34</v>
      </c>
    </row>
    <row r="32" spans="2:94">
      <c r="B32">
        <v>2.5299999999999998</v>
      </c>
      <c r="C32">
        <v>7.06</v>
      </c>
      <c r="D32">
        <v>0.31</v>
      </c>
      <c r="E32">
        <v>3.28</v>
      </c>
      <c r="F32">
        <v>3.12</v>
      </c>
      <c r="G32">
        <v>3.56</v>
      </c>
      <c r="H32">
        <v>11.6</v>
      </c>
      <c r="I32">
        <v>3.31</v>
      </c>
      <c r="J32">
        <v>7.69</v>
      </c>
      <c r="K32">
        <v>1.1599999999999999</v>
      </c>
      <c r="X32">
        <v>1.2</v>
      </c>
      <c r="Y32">
        <v>2.5</v>
      </c>
      <c r="AA32">
        <v>13.22</v>
      </c>
      <c r="AC32">
        <v>28.71</v>
      </c>
      <c r="AJ32">
        <v>5.44</v>
      </c>
      <c r="AL32">
        <v>3.03</v>
      </c>
      <c r="AN32">
        <v>73.78</v>
      </c>
      <c r="AT32">
        <v>14.8</v>
      </c>
      <c r="AU32">
        <v>27.59</v>
      </c>
      <c r="AV32">
        <v>4.57</v>
      </c>
      <c r="AW32">
        <v>7.65</v>
      </c>
      <c r="AX32">
        <v>29.66</v>
      </c>
      <c r="AY32">
        <v>23.72</v>
      </c>
      <c r="AZ32">
        <v>45.06</v>
      </c>
      <c r="BA32">
        <v>52.84</v>
      </c>
      <c r="BE32">
        <v>2.63</v>
      </c>
      <c r="BF32">
        <v>1.93</v>
      </c>
      <c r="BG32">
        <v>4.54</v>
      </c>
      <c r="BH32">
        <v>2.19</v>
      </c>
      <c r="BI32">
        <v>6.61</v>
      </c>
      <c r="BJ32">
        <v>16.78</v>
      </c>
      <c r="BK32">
        <v>0.92</v>
      </c>
      <c r="BL32">
        <v>0.52</v>
      </c>
      <c r="BP32">
        <v>4.25</v>
      </c>
      <c r="BQ32">
        <v>6.18</v>
      </c>
      <c r="BR32">
        <v>3.28</v>
      </c>
      <c r="BS32">
        <v>9.41</v>
      </c>
      <c r="BT32">
        <v>1.07</v>
      </c>
      <c r="BU32">
        <v>14.34</v>
      </c>
      <c r="BV32">
        <v>2.1</v>
      </c>
      <c r="BW32">
        <v>5.56</v>
      </c>
      <c r="BX32">
        <v>9.4</v>
      </c>
      <c r="BY32">
        <v>3.5</v>
      </c>
    </row>
    <row r="33" spans="1:99">
      <c r="B33">
        <v>10.84</v>
      </c>
      <c r="C33">
        <v>1.75</v>
      </c>
      <c r="D33">
        <v>5.78</v>
      </c>
      <c r="E33">
        <v>15.47</v>
      </c>
      <c r="F33">
        <v>1.69</v>
      </c>
      <c r="G33">
        <v>1</v>
      </c>
      <c r="H33">
        <v>0.31</v>
      </c>
      <c r="I33">
        <v>0.5</v>
      </c>
      <c r="J33">
        <v>6.47</v>
      </c>
      <c r="K33">
        <v>2.9</v>
      </c>
      <c r="X33">
        <v>4.96</v>
      </c>
      <c r="Y33">
        <v>36.4</v>
      </c>
      <c r="AA33">
        <v>4.41</v>
      </c>
      <c r="AC33">
        <v>7.81</v>
      </c>
      <c r="AJ33">
        <v>10.72</v>
      </c>
      <c r="AL33">
        <v>3.72</v>
      </c>
      <c r="AN33">
        <v>5.72</v>
      </c>
      <c r="AT33">
        <v>3.56</v>
      </c>
      <c r="AU33">
        <v>3.19</v>
      </c>
      <c r="AV33">
        <v>12.78</v>
      </c>
      <c r="AW33">
        <v>12.75</v>
      </c>
      <c r="AX33">
        <v>32.25</v>
      </c>
      <c r="AY33">
        <v>11.29</v>
      </c>
      <c r="AZ33">
        <v>28.06</v>
      </c>
      <c r="BA33">
        <v>6.53</v>
      </c>
      <c r="BE33">
        <v>0.68</v>
      </c>
      <c r="BF33">
        <v>8.91</v>
      </c>
      <c r="BG33">
        <v>5.73</v>
      </c>
      <c r="BH33">
        <v>26.16</v>
      </c>
      <c r="BI33">
        <v>1.06</v>
      </c>
      <c r="BJ33">
        <v>2.81</v>
      </c>
      <c r="BK33">
        <v>13.31</v>
      </c>
      <c r="BL33">
        <v>1.23</v>
      </c>
      <c r="BP33">
        <v>7.38</v>
      </c>
      <c r="BQ33">
        <v>1.47</v>
      </c>
      <c r="BR33">
        <v>15.47</v>
      </c>
      <c r="BS33">
        <v>3.87</v>
      </c>
      <c r="BT33">
        <v>0.6</v>
      </c>
      <c r="BU33">
        <v>10.81</v>
      </c>
      <c r="BV33">
        <v>0.5</v>
      </c>
      <c r="BW33">
        <v>0.34</v>
      </c>
      <c r="BX33">
        <v>3.85</v>
      </c>
      <c r="BY33">
        <v>9.7200000000000006</v>
      </c>
    </row>
    <row r="34" spans="1:99">
      <c r="B34">
        <v>6.31</v>
      </c>
      <c r="C34">
        <v>2.13</v>
      </c>
      <c r="D34">
        <v>4.3099999999999996</v>
      </c>
      <c r="E34">
        <v>4.87</v>
      </c>
      <c r="F34">
        <v>0.32</v>
      </c>
      <c r="G34">
        <v>2.13</v>
      </c>
      <c r="H34">
        <v>4.25</v>
      </c>
      <c r="I34">
        <v>6.34</v>
      </c>
      <c r="J34">
        <v>3.12</v>
      </c>
      <c r="K34">
        <v>2.37</v>
      </c>
      <c r="Y34">
        <v>7.34</v>
      </c>
      <c r="AA34">
        <v>10.220000000000001</v>
      </c>
      <c r="AJ34">
        <v>3.5</v>
      </c>
      <c r="AL34">
        <v>3.72</v>
      </c>
      <c r="AN34">
        <v>38.94</v>
      </c>
      <c r="AT34">
        <v>3.87</v>
      </c>
      <c r="AU34">
        <v>4.87</v>
      </c>
      <c r="AV34">
        <v>4.66</v>
      </c>
      <c r="AW34">
        <v>14.82</v>
      </c>
      <c r="AX34">
        <v>11.59</v>
      </c>
      <c r="AY34">
        <v>22.71</v>
      </c>
      <c r="AZ34">
        <v>10.25</v>
      </c>
      <c r="BE34">
        <v>0.82</v>
      </c>
      <c r="BF34">
        <v>0.82</v>
      </c>
      <c r="BG34">
        <v>3.99</v>
      </c>
      <c r="BH34">
        <v>21.55</v>
      </c>
      <c r="BI34">
        <v>0.59</v>
      </c>
      <c r="BJ34">
        <v>1.78</v>
      </c>
      <c r="BK34">
        <v>17.7</v>
      </c>
      <c r="BL34">
        <v>1.46</v>
      </c>
      <c r="BP34">
        <v>29.6</v>
      </c>
      <c r="BQ34">
        <v>0.63</v>
      </c>
      <c r="BR34">
        <v>4.87</v>
      </c>
      <c r="BS34">
        <v>4.5999999999999996</v>
      </c>
      <c r="BT34">
        <v>3.69</v>
      </c>
      <c r="BU34">
        <v>4.5</v>
      </c>
      <c r="BV34">
        <v>0.47</v>
      </c>
      <c r="BW34">
        <v>8.15</v>
      </c>
      <c r="BX34">
        <v>3.87</v>
      </c>
      <c r="BY34">
        <v>3.62</v>
      </c>
    </row>
    <row r="35" spans="1:99">
      <c r="B35">
        <v>9.2899999999999991</v>
      </c>
      <c r="C35">
        <v>6</v>
      </c>
      <c r="D35">
        <v>1.18</v>
      </c>
      <c r="E35">
        <v>9.44</v>
      </c>
      <c r="F35">
        <v>13.5</v>
      </c>
      <c r="G35">
        <v>3.06</v>
      </c>
      <c r="H35">
        <v>8.81</v>
      </c>
      <c r="I35">
        <v>0.44</v>
      </c>
      <c r="J35">
        <v>12.31</v>
      </c>
      <c r="K35">
        <v>1.65</v>
      </c>
      <c r="Y35">
        <v>3.44</v>
      </c>
      <c r="AA35">
        <v>3.25</v>
      </c>
      <c r="AJ35">
        <v>2.46</v>
      </c>
      <c r="AL35">
        <v>11.59</v>
      </c>
      <c r="AT35">
        <v>8.8699999999999992</v>
      </c>
      <c r="AU35">
        <v>19.690000000000001</v>
      </c>
      <c r="AV35">
        <v>2.56</v>
      </c>
      <c r="AW35">
        <v>2.0699999999999998</v>
      </c>
      <c r="AX35">
        <v>28.47</v>
      </c>
      <c r="AY35">
        <v>51.22</v>
      </c>
      <c r="BP35">
        <v>3.16</v>
      </c>
      <c r="BQ35">
        <v>6.53</v>
      </c>
      <c r="BR35">
        <v>9.44</v>
      </c>
      <c r="BS35">
        <v>0.31</v>
      </c>
      <c r="BT35">
        <v>56.94</v>
      </c>
      <c r="BU35">
        <v>2.0299999999999998</v>
      </c>
      <c r="BV35">
        <v>0.75</v>
      </c>
      <c r="BW35">
        <v>5.46</v>
      </c>
      <c r="BX35">
        <v>6.47</v>
      </c>
      <c r="BY35">
        <v>5.57</v>
      </c>
    </row>
    <row r="36" spans="1:99">
      <c r="B36">
        <v>0.65</v>
      </c>
      <c r="C36">
        <v>7.94</v>
      </c>
      <c r="D36">
        <v>9.4700000000000006</v>
      </c>
      <c r="E36">
        <v>1.1299999999999999</v>
      </c>
      <c r="F36">
        <v>0.78</v>
      </c>
      <c r="G36">
        <v>1.28</v>
      </c>
      <c r="H36">
        <v>14.82</v>
      </c>
      <c r="I36">
        <v>2.25</v>
      </c>
      <c r="J36">
        <v>9.3699999999999992</v>
      </c>
      <c r="K36">
        <v>0.68</v>
      </c>
      <c r="AJ36">
        <v>2.72</v>
      </c>
      <c r="AT36">
        <v>6.56</v>
      </c>
      <c r="AU36">
        <v>2.94</v>
      </c>
      <c r="AV36">
        <v>14.28</v>
      </c>
      <c r="AW36">
        <v>3.63</v>
      </c>
      <c r="BP36">
        <v>3.9</v>
      </c>
      <c r="BQ36">
        <v>1.22</v>
      </c>
      <c r="BR36">
        <v>1.1299999999999999</v>
      </c>
      <c r="BS36">
        <v>7.69</v>
      </c>
      <c r="BT36">
        <v>0.94</v>
      </c>
      <c r="BU36">
        <v>3.25</v>
      </c>
      <c r="BV36">
        <v>1.56</v>
      </c>
      <c r="BW36">
        <v>5.91</v>
      </c>
      <c r="BX36">
        <v>4.38</v>
      </c>
      <c r="BY36">
        <v>2.31</v>
      </c>
    </row>
    <row r="37" spans="1:99">
      <c r="B37">
        <v>8.66</v>
      </c>
      <c r="C37">
        <v>10.87</v>
      </c>
      <c r="D37">
        <v>14.87</v>
      </c>
      <c r="E37">
        <v>0.32</v>
      </c>
      <c r="F37">
        <v>6.81</v>
      </c>
      <c r="G37">
        <v>1.03</v>
      </c>
      <c r="H37">
        <v>2.19</v>
      </c>
      <c r="I37">
        <v>0.22</v>
      </c>
      <c r="J37">
        <v>1.69</v>
      </c>
      <c r="K37">
        <v>2.19</v>
      </c>
      <c r="AJ37">
        <v>2.31</v>
      </c>
      <c r="AT37">
        <v>15.12</v>
      </c>
      <c r="AU37">
        <v>19.850000000000001</v>
      </c>
      <c r="AV37">
        <v>3.41</v>
      </c>
      <c r="AW37">
        <v>2.72</v>
      </c>
      <c r="BP37">
        <v>0.4</v>
      </c>
      <c r="BQ37">
        <v>0.28000000000000003</v>
      </c>
      <c r="BR37">
        <v>0.32</v>
      </c>
      <c r="BS37">
        <v>4.6900000000000004</v>
      </c>
      <c r="BT37">
        <v>0.9</v>
      </c>
      <c r="BU37">
        <v>1.94</v>
      </c>
      <c r="BV37">
        <v>0.38</v>
      </c>
      <c r="BW37">
        <v>8.59</v>
      </c>
      <c r="BX37">
        <v>0.85</v>
      </c>
      <c r="BY37">
        <v>6.25</v>
      </c>
    </row>
    <row r="38" spans="1:99">
      <c r="B38">
        <v>2.57</v>
      </c>
      <c r="C38">
        <v>3.25</v>
      </c>
      <c r="D38">
        <v>1.1200000000000001</v>
      </c>
      <c r="E38">
        <v>3.15</v>
      </c>
      <c r="F38">
        <v>0.35</v>
      </c>
      <c r="G38">
        <v>8.27</v>
      </c>
      <c r="H38">
        <v>13.72</v>
      </c>
      <c r="I38">
        <v>0.5</v>
      </c>
      <c r="J38">
        <v>7.97</v>
      </c>
      <c r="AT38">
        <v>16.66</v>
      </c>
      <c r="AU38">
        <v>4.5</v>
      </c>
      <c r="AW38">
        <v>5.9</v>
      </c>
      <c r="BP38">
        <v>1.78</v>
      </c>
      <c r="BQ38">
        <v>5.57</v>
      </c>
      <c r="BR38">
        <v>3.15</v>
      </c>
      <c r="BS38">
        <v>7.5</v>
      </c>
      <c r="BT38">
        <v>0.28000000000000003</v>
      </c>
      <c r="BU38">
        <v>2.06</v>
      </c>
      <c r="BV38">
        <v>13.19</v>
      </c>
      <c r="BW38">
        <v>16.28</v>
      </c>
      <c r="BX38">
        <v>3.22</v>
      </c>
      <c r="BY38">
        <v>3.31</v>
      </c>
    </row>
    <row r="39" spans="1:99">
      <c r="B39">
        <v>1.06</v>
      </c>
      <c r="C39">
        <v>0.66</v>
      </c>
      <c r="D39">
        <v>8.25</v>
      </c>
      <c r="E39">
        <v>2.46</v>
      </c>
      <c r="F39">
        <v>13.43</v>
      </c>
      <c r="G39">
        <v>6.5</v>
      </c>
      <c r="H39">
        <v>18.82</v>
      </c>
      <c r="AT39">
        <v>7.47</v>
      </c>
      <c r="AU39">
        <v>5.81</v>
      </c>
      <c r="BP39">
        <v>12.94</v>
      </c>
      <c r="BQ39">
        <v>5.53</v>
      </c>
      <c r="BR39">
        <v>2.46</v>
      </c>
      <c r="BS39">
        <v>6.44</v>
      </c>
      <c r="BT39">
        <v>7.59</v>
      </c>
      <c r="BU39">
        <v>6.66</v>
      </c>
      <c r="BV39">
        <v>12.34</v>
      </c>
      <c r="BW39">
        <v>6.47</v>
      </c>
      <c r="BX39">
        <v>7.5</v>
      </c>
      <c r="BY39">
        <v>4.63</v>
      </c>
    </row>
    <row r="40" spans="1:99">
      <c r="B40">
        <v>8.0299999999999994</v>
      </c>
      <c r="C40">
        <v>7.4</v>
      </c>
      <c r="D40">
        <v>16.03</v>
      </c>
      <c r="E40">
        <v>5</v>
      </c>
      <c r="G40">
        <v>0.78</v>
      </c>
      <c r="BP40">
        <v>3.5</v>
      </c>
      <c r="BQ40">
        <v>7.4</v>
      </c>
      <c r="BR40">
        <v>5</v>
      </c>
      <c r="BT40">
        <v>0.44</v>
      </c>
      <c r="BX40">
        <v>1.84</v>
      </c>
    </row>
    <row r="41" spans="1:99">
      <c r="BP41">
        <v>4.66</v>
      </c>
    </row>
    <row r="44" spans="1:99">
      <c r="A44" s="14" t="s">
        <v>39</v>
      </c>
      <c r="B44">
        <f>AVERAGE(B9:B42)</f>
        <v>5.6220000000000008</v>
      </c>
      <c r="C44">
        <f t="shared" ref="C44:K44" si="0">AVERAGE(C9:C42)</f>
        <v>10.564666666666666</v>
      </c>
      <c r="D44">
        <f t="shared" si="0"/>
        <v>8.7120689655172434</v>
      </c>
      <c r="E44">
        <f t="shared" si="0"/>
        <v>8.2332142857142845</v>
      </c>
      <c r="F44">
        <f t="shared" si="0"/>
        <v>7.2659259259259263</v>
      </c>
      <c r="G44">
        <f t="shared" si="0"/>
        <v>7.7378571428571439</v>
      </c>
      <c r="H44">
        <f t="shared" si="0"/>
        <v>9.27</v>
      </c>
      <c r="I44">
        <f t="shared" si="0"/>
        <v>5.9413043478260859</v>
      </c>
      <c r="J44">
        <f t="shared" si="0"/>
        <v>7.1950000000000003</v>
      </c>
      <c r="K44">
        <f t="shared" si="0"/>
        <v>5.4504545454545461</v>
      </c>
      <c r="M44">
        <f t="shared" ref="M44:V44" si="1">AVERAGE(M9:M42)</f>
        <v>7.0560000000000018</v>
      </c>
      <c r="N44">
        <f t="shared" si="1"/>
        <v>5.0665000000000004</v>
      </c>
      <c r="O44">
        <f t="shared" si="1"/>
        <v>7.5938888888888885</v>
      </c>
      <c r="P44">
        <f t="shared" si="1"/>
        <v>7.2444444444444436</v>
      </c>
      <c r="Q44">
        <f t="shared" si="1"/>
        <v>7.5661111111111108</v>
      </c>
      <c r="R44">
        <f t="shared" si="1"/>
        <v>8.0841176470588216</v>
      </c>
      <c r="S44">
        <f t="shared" si="1"/>
        <v>9.0047058823529404</v>
      </c>
      <c r="T44">
        <f t="shared" si="1"/>
        <v>7.6870588235294122</v>
      </c>
      <c r="U44">
        <f t="shared" si="1"/>
        <v>8.5276923076923072</v>
      </c>
      <c r="V44">
        <f t="shared" si="1"/>
        <v>6.65</v>
      </c>
      <c r="X44">
        <f t="shared" ref="X44:AG44" si="2">AVERAGE(X9:X42)</f>
        <v>7.690833333333333</v>
      </c>
      <c r="Y44">
        <f t="shared" si="2"/>
        <v>8.4357692307692318</v>
      </c>
      <c r="Z44">
        <f t="shared" si="2"/>
        <v>10.556818181818182</v>
      </c>
      <c r="AA44">
        <f t="shared" si="2"/>
        <v>14.388846153846156</v>
      </c>
      <c r="AB44">
        <f t="shared" si="2"/>
        <v>8.0772727272727263</v>
      </c>
      <c r="AC44">
        <f t="shared" si="2"/>
        <v>25.03833333333333</v>
      </c>
      <c r="AD44">
        <f t="shared" si="2"/>
        <v>25.888999999999999</v>
      </c>
      <c r="AE44">
        <f t="shared" si="2"/>
        <v>11.599</v>
      </c>
      <c r="AF44">
        <f t="shared" si="2"/>
        <v>32.580588235294115</v>
      </c>
      <c r="AG44">
        <f t="shared" si="2"/>
        <v>24.671250000000001</v>
      </c>
      <c r="AI44">
        <f t="shared" ref="AI44:AR44" si="3">AVERAGE(AI9:AI42)</f>
        <v>7.7345454545454544</v>
      </c>
      <c r="AJ44">
        <f t="shared" si="3"/>
        <v>7.666785714285715</v>
      </c>
      <c r="AK44">
        <f t="shared" si="3"/>
        <v>14.722272727272729</v>
      </c>
      <c r="AL44">
        <f t="shared" si="3"/>
        <v>6.5603846153846161</v>
      </c>
      <c r="AM44">
        <f t="shared" si="3"/>
        <v>16.59363636363636</v>
      </c>
      <c r="AN44">
        <f t="shared" si="3"/>
        <v>26.123333333333335</v>
      </c>
      <c r="AO44">
        <f t="shared" si="3"/>
        <v>26.676818181818181</v>
      </c>
      <c r="AP44">
        <f t="shared" si="3"/>
        <v>35.424761904761908</v>
      </c>
      <c r="AQ44">
        <f t="shared" si="3"/>
        <v>23.131428571428565</v>
      </c>
      <c r="AR44">
        <f t="shared" si="3"/>
        <v>14.390526315789472</v>
      </c>
      <c r="AT44">
        <f t="shared" ref="AT44:BC44" si="4">AVERAGE(AT9:AT42)</f>
        <v>10.815000000000001</v>
      </c>
      <c r="AU44">
        <f t="shared" si="4"/>
        <v>8.3176666666666659</v>
      </c>
      <c r="AV44">
        <f t="shared" si="4"/>
        <v>6.6985714285714284</v>
      </c>
      <c r="AW44">
        <f t="shared" si="4"/>
        <v>6.6767857142857139</v>
      </c>
      <c r="AX44">
        <f t="shared" si="4"/>
        <v>20.301199999999998</v>
      </c>
      <c r="AY44">
        <f t="shared" si="4"/>
        <v>16.972000000000001</v>
      </c>
      <c r="AZ44">
        <f t="shared" si="4"/>
        <v>18.612499999999997</v>
      </c>
      <c r="BA44">
        <f t="shared" si="4"/>
        <v>15.624090909090905</v>
      </c>
      <c r="BB44">
        <f t="shared" si="4"/>
        <v>27.583333333333336</v>
      </c>
      <c r="BC44">
        <f t="shared" si="4"/>
        <v>24.066875</v>
      </c>
      <c r="BE44">
        <f>AVERAGE(BE9:BE42)</f>
        <v>4.7824</v>
      </c>
      <c r="BF44">
        <f>AVERAGE(BF9:BF42)</f>
        <v>4.1428000000000003</v>
      </c>
      <c r="BG44">
        <f t="shared" ref="BG44:BM44" si="5">AVERAGE(BG9:BG42)</f>
        <v>9.0632000000000001</v>
      </c>
      <c r="BH44">
        <f t="shared" si="5"/>
        <v>6.0207999999999995</v>
      </c>
      <c r="BI44">
        <f t="shared" si="5"/>
        <v>13.741199999999999</v>
      </c>
      <c r="BJ44">
        <f t="shared" si="5"/>
        <v>8.0812500000000007</v>
      </c>
      <c r="BK44">
        <f t="shared" si="5"/>
        <v>14.353999999999999</v>
      </c>
      <c r="BL44">
        <f t="shared" si="5"/>
        <v>11.578333333333333</v>
      </c>
      <c r="BM44">
        <f t="shared" si="5"/>
        <v>27.800454545454553</v>
      </c>
      <c r="BN44">
        <f>AVERAGE(BN9:BN42)</f>
        <v>25.738</v>
      </c>
      <c r="BP44">
        <f t="shared" ref="BP44:BY44" si="6">AVERAGE(BP9:BP42)</f>
        <v>8.1683870967741949</v>
      </c>
      <c r="BQ44">
        <f t="shared" si="6"/>
        <v>9.0016129032258032</v>
      </c>
      <c r="BR44">
        <f t="shared" si="6"/>
        <v>7.6589285714285724</v>
      </c>
      <c r="BS44">
        <f t="shared" si="6"/>
        <v>7.1180769230769227</v>
      </c>
      <c r="BT44">
        <f t="shared" si="6"/>
        <v>15.659230769230764</v>
      </c>
      <c r="BU44">
        <f t="shared" si="6"/>
        <v>14.675384615384614</v>
      </c>
      <c r="BV44">
        <f t="shared" si="6"/>
        <v>14.403478260869566</v>
      </c>
      <c r="BW44">
        <f t="shared" si="6"/>
        <v>13.956399999999999</v>
      </c>
      <c r="BX44">
        <f t="shared" si="6"/>
        <v>15.076818181818187</v>
      </c>
      <c r="BY44">
        <f t="shared" si="6"/>
        <v>12.312608695652173</v>
      </c>
      <c r="CA44">
        <f t="shared" ref="CA44:CJ44" si="7">AVERAGE(CA9:CA42)</f>
        <v>6.5260000000000007</v>
      </c>
      <c r="CB44">
        <f t="shared" si="7"/>
        <v>3.5044444444444447</v>
      </c>
      <c r="CC44">
        <f t="shared" si="7"/>
        <v>11.106</v>
      </c>
      <c r="CD44">
        <f t="shared" si="7"/>
        <v>6.13</v>
      </c>
      <c r="CE44">
        <f t="shared" si="7"/>
        <v>12.923749999999998</v>
      </c>
      <c r="CF44">
        <f t="shared" si="7"/>
        <v>8.1137499999999996</v>
      </c>
      <c r="CG44">
        <f t="shared" si="7"/>
        <v>7.6342857142857143</v>
      </c>
      <c r="CH44">
        <f t="shared" si="7"/>
        <v>5.8971428571428577</v>
      </c>
      <c r="CI44">
        <f t="shared" si="7"/>
        <v>4.6316666666666668</v>
      </c>
      <c r="CJ44">
        <f t="shared" si="7"/>
        <v>5.2057142857142855</v>
      </c>
      <c r="CL44">
        <f t="shared" ref="CL44:CU44" si="8">AVERAGE(CL9:CL42)</f>
        <v>3.077</v>
      </c>
      <c r="CM44">
        <f t="shared" si="8"/>
        <v>5.6312500000000005</v>
      </c>
      <c r="CN44">
        <f t="shared" si="8"/>
        <v>12</v>
      </c>
      <c r="CO44">
        <f t="shared" si="8"/>
        <v>6.9262499999999996</v>
      </c>
      <c r="CP44">
        <f t="shared" si="8"/>
        <v>13.506</v>
      </c>
      <c r="CQ44">
        <f>AVERAGE(CQ9:CQ42)</f>
        <v>6.0650000000000004</v>
      </c>
      <c r="CR44">
        <f t="shared" si="8"/>
        <v>11.492500000000001</v>
      </c>
      <c r="CS44">
        <f t="shared" si="8"/>
        <v>6.2716666666666674</v>
      </c>
      <c r="CT44">
        <f>AVERAGE(CT9:CT42)</f>
        <v>8.317499999999999</v>
      </c>
      <c r="CU44">
        <f t="shared" si="8"/>
        <v>4.8616666666666664</v>
      </c>
    </row>
    <row r="45" spans="1:99" ht="15">
      <c r="A45" s="13" t="s">
        <v>40</v>
      </c>
      <c r="C45" s="4">
        <f>AVERAGE(B44:C44)</f>
        <v>8.0933333333333337</v>
      </c>
      <c r="E45" s="4">
        <f>AVERAGE(D44:E44)</f>
        <v>8.4726416256157648</v>
      </c>
      <c r="G45" s="4">
        <f>AVERAGE(F44:G44)</f>
        <v>7.5018915343915351</v>
      </c>
      <c r="I45" s="4">
        <f>AVERAGE(H44:I44)</f>
        <v>7.6056521739130432</v>
      </c>
      <c r="K45" s="4">
        <f>AVERAGE(J44:K44)</f>
        <v>6.3227272727272732</v>
      </c>
      <c r="N45" s="4">
        <f>AVERAGE(M44:N44)</f>
        <v>6.0612500000000011</v>
      </c>
      <c r="P45" s="4">
        <f>AVERAGE(O44:P44)</f>
        <v>7.4191666666666656</v>
      </c>
      <c r="R45" s="4">
        <f>AVERAGE(Q44:R44)</f>
        <v>7.8251143790849662</v>
      </c>
      <c r="T45" s="4">
        <f>AVERAGE(S44:T44)</f>
        <v>8.3458823529411763</v>
      </c>
      <c r="V45" s="4">
        <f>AVERAGE(U44:V44)</f>
        <v>7.5888461538461538</v>
      </c>
      <c r="Y45" s="4">
        <f>AVERAGE(X44:Y44)</f>
        <v>8.0633012820512828</v>
      </c>
      <c r="AA45" s="4">
        <f>AVERAGE(Z44:AA44)</f>
        <v>12.47283216783217</v>
      </c>
      <c r="AC45" s="4">
        <f>AVERAGE(AB44:AC44)</f>
        <v>16.557803030303027</v>
      </c>
      <c r="AE45" s="4">
        <f>AVERAGE(AD44:AE44)</f>
        <v>18.744</v>
      </c>
      <c r="AG45" s="4">
        <f>AVERAGE(AF44:AG44)</f>
        <v>28.625919117647058</v>
      </c>
      <c r="AJ45" s="4">
        <f>AVERAGE(AI44:AJ44)</f>
        <v>7.7006655844155851</v>
      </c>
      <c r="AL45" s="4">
        <f>AVERAGE(AK44:AL44)</f>
        <v>10.641328671328672</v>
      </c>
      <c r="AN45" s="4">
        <f>AVERAGE(AM44:AN44)</f>
        <v>21.358484848484849</v>
      </c>
      <c r="AP45" s="4">
        <f>AVERAGE(AO44:AP44)</f>
        <v>31.050790043290043</v>
      </c>
      <c r="AR45" s="4">
        <f>AVERAGE(AQ44:AR44)</f>
        <v>18.760977443609018</v>
      </c>
      <c r="AU45" s="4">
        <f>AVERAGE(AT44:AU44)</f>
        <v>9.5663333333333327</v>
      </c>
      <c r="AW45" s="4">
        <f>AVERAGE(AV44:AW44)</f>
        <v>6.6876785714285711</v>
      </c>
      <c r="AY45" s="4">
        <f>AVERAGE(AX44:AY44)</f>
        <v>18.636600000000001</v>
      </c>
      <c r="BA45" s="4">
        <f>AVERAGE(AZ44:BA44)</f>
        <v>17.11829545454545</v>
      </c>
      <c r="BC45" s="4">
        <f>AVERAGE(BB44:BC44)</f>
        <v>25.825104166666669</v>
      </c>
      <c r="BF45" s="4">
        <f>AVERAGE(BE44:BF44)</f>
        <v>4.4626000000000001</v>
      </c>
      <c r="BH45" s="4">
        <f>AVERAGE(BG44:BH44)</f>
        <v>7.5419999999999998</v>
      </c>
      <c r="BJ45" s="4">
        <f>AVERAGE(BI44:BJ44)</f>
        <v>10.911225</v>
      </c>
      <c r="BL45" s="4">
        <f>AVERAGE(BK44:BL44)</f>
        <v>12.966166666666666</v>
      </c>
      <c r="BN45" s="4">
        <f>AVERAGE(BM9:BN41)</f>
        <v>26.818333333333335</v>
      </c>
      <c r="BQ45" s="4">
        <f>AVERAGE(BP44:BQ44)</f>
        <v>8.5849999999999991</v>
      </c>
      <c r="BS45" s="4">
        <f>AVERAGE(BR44:BS44)</f>
        <v>7.3885027472527476</v>
      </c>
      <c r="BU45" s="4">
        <f>AVERAGE(BT44:BU44)</f>
        <v>15.167307692307688</v>
      </c>
      <c r="BW45" s="4">
        <f>AVERAGE(BV44:BW44)</f>
        <v>14.179939130434782</v>
      </c>
      <c r="BY45" s="4">
        <f>AVERAGE(BX44:BY44)</f>
        <v>13.69471343873518</v>
      </c>
      <c r="CB45" s="4">
        <f>AVERAGE(CA44:CB44)</f>
        <v>5.0152222222222225</v>
      </c>
      <c r="CD45" s="4">
        <f>AVERAGE(CC44:CD44)</f>
        <v>8.6180000000000003</v>
      </c>
      <c r="CF45" s="4">
        <f>AVERAGE(CE44:CF44)</f>
        <v>10.518749999999999</v>
      </c>
      <c r="CH45" s="4">
        <f>AVERAGE(CG44:CH44)</f>
        <v>6.765714285714286</v>
      </c>
      <c r="CJ45" s="4">
        <f>AVERAGE(CI44:CJ44)</f>
        <v>4.9186904761904762</v>
      </c>
      <c r="CM45" s="4">
        <f>AVERAGE(CL44:CM44)</f>
        <v>4.3541249999999998</v>
      </c>
      <c r="CO45" s="4">
        <f>AVERAGE(CN44:CO44)</f>
        <v>9.4631249999999998</v>
      </c>
      <c r="CQ45" s="4">
        <f>AVERAGE(CP44:CQ44)</f>
        <v>9.7855000000000008</v>
      </c>
      <c r="CS45" s="4">
        <f>AVERAGE(CR44:CS44)</f>
        <v>8.882083333333334</v>
      </c>
      <c r="CU45" s="4">
        <f>AVERAGE(CT44:CU44)</f>
        <v>6.5895833333333327</v>
      </c>
    </row>
    <row r="46" spans="1:99">
      <c r="A46" t="s">
        <v>0</v>
      </c>
      <c r="C46">
        <f>STDEV(B9:C42)</f>
        <v>8.2543315114287115</v>
      </c>
      <c r="E46">
        <f>STDEV(D9:E42)</f>
        <v>8.1835595551374354</v>
      </c>
      <c r="G46">
        <f>STDEV(F9:G42)</f>
        <v>6.0895567833941611</v>
      </c>
      <c r="I46">
        <f>STDEV(H9:I42)</f>
        <v>6.1152668238213943</v>
      </c>
      <c r="K46">
        <f>STDEV(J9:K42)</f>
        <v>4.734539002396895</v>
      </c>
      <c r="N46">
        <f>STDEV(M9:N42)</f>
        <v>5.6626070771559309</v>
      </c>
      <c r="P46">
        <f>STDEV(O9:P42)</f>
        <v>4.8443736879571375</v>
      </c>
      <c r="R46">
        <f>STDEV(Q9:R42)</f>
        <v>7.7247848192814867</v>
      </c>
      <c r="T46">
        <f>STDEV(S9:T42)</f>
        <v>6.0735856902866594</v>
      </c>
      <c r="V46">
        <f>STDEV(U9:V42)</f>
        <v>5.5939412022833386</v>
      </c>
      <c r="Y46">
        <f>STDEV(X9:Y42)</f>
        <v>12.439387032933015</v>
      </c>
      <c r="AA46">
        <f>STDEV(Z9:AA42)</f>
        <v>24.490617439198871</v>
      </c>
      <c r="AC46">
        <f>STDEV(AB9:AC42)</f>
        <v>36.139171435954303</v>
      </c>
      <c r="AE46">
        <f>STDEV(AD9:AE42)</f>
        <v>29.14908696287468</v>
      </c>
      <c r="AG46">
        <f>STDEV(AF9:AG42)</f>
        <v>41.517372570881619</v>
      </c>
      <c r="AJ46">
        <f>STDEV(AI9:AJ42)</f>
        <v>11.732498143783259</v>
      </c>
      <c r="AL46">
        <f>STDEV(AK9:AL42)</f>
        <v>15.774943588259386</v>
      </c>
      <c r="AN46">
        <f>STDEV(AM9:AN42)</f>
        <v>31.279722906713431</v>
      </c>
      <c r="AP46">
        <f>STDEV(AO9:AP42)</f>
        <v>40.157851916438901</v>
      </c>
      <c r="AR46">
        <f>STDEV(AQ9:AR42)</f>
        <v>29.70657234972138</v>
      </c>
      <c r="AU46">
        <f>STDEV(AT9:AU42)</f>
        <v>10.769413368135952</v>
      </c>
      <c r="AW46">
        <f>STDEV(AV9:AW42)</f>
        <v>6.0355838735622909</v>
      </c>
      <c r="AY46">
        <f>STDEV(AX9:AY42)</f>
        <v>15.409364050764053</v>
      </c>
      <c r="BA46">
        <f>STDEV(AZ9:BA42)</f>
        <v>17.855569446017288</v>
      </c>
      <c r="BC46">
        <f>STDEV(BB9:BC42)</f>
        <v>24.662251627691933</v>
      </c>
      <c r="BF46">
        <f>STDEV(BE9:BF42)</f>
        <v>4.3277452346835892</v>
      </c>
      <c r="BH46">
        <f>STDEV(BG9:BH42)</f>
        <v>10.237623687922421</v>
      </c>
      <c r="BJ46">
        <f>STDEV(BI9:BJ42)</f>
        <v>13.386001588241662</v>
      </c>
      <c r="BL46">
        <f>STDEV(BK9:BL42)</f>
        <v>16.199785500280619</v>
      </c>
      <c r="BN46">
        <f>STDEV(BM9:BN42)</f>
        <v>31.732940176989942</v>
      </c>
      <c r="BQ46">
        <f>STDEV(BP9:BQ42)</f>
        <v>7.4568363946377056</v>
      </c>
      <c r="BS46">
        <f>STDEV(BR9:BS42)</f>
        <v>5.9574546316635795</v>
      </c>
      <c r="BU46">
        <f>STDEV(BT9:BU42)</f>
        <v>17.386874485486381</v>
      </c>
      <c r="BW46">
        <f>STDEV(BV9:BW42)</f>
        <v>14.858551718641092</v>
      </c>
      <c r="BY46">
        <f>STDEV(BX9:BY42)</f>
        <v>15.190036267836289</v>
      </c>
      <c r="CB46">
        <f>STDEV(CA9:CB42)</f>
        <v>5.0754949057221692</v>
      </c>
      <c r="CD46">
        <f>STDEV(CC9:CD42)</f>
        <v>8.6257979833562803</v>
      </c>
      <c r="CF46">
        <f>STDEV(CE9:CF42)</f>
        <v>12.329366501703699</v>
      </c>
      <c r="CH46">
        <f>STDEV(CG9:CH42)</f>
        <v>5.0076060828821856</v>
      </c>
      <c r="CJ46">
        <f>STDEV(CI9:CJ42)</f>
        <v>3.6084656516273457</v>
      </c>
      <c r="CM46">
        <f>STDEV(CL9:CM42)</f>
        <v>5.0039438041180322</v>
      </c>
      <c r="CO46">
        <f>STDEV(CN9:CO42)</f>
        <v>9.8945203194971079</v>
      </c>
      <c r="CQ46">
        <f>STDEV(CP9:CQ42)</f>
        <v>8.5438796564168289</v>
      </c>
      <c r="CS46">
        <f>STDEV(CR9:CS42)</f>
        <v>7.3007436396786121</v>
      </c>
      <c r="CU46">
        <f>STDEV(CT9:CU42)</f>
        <v>6.1507430534765568</v>
      </c>
    </row>
    <row r="47" spans="1:99" s="6" customFormat="1">
      <c r="A47" s="6" t="s">
        <v>41</v>
      </c>
      <c r="C47" s="6">
        <f>C46/SQRT(60)</f>
        <v>1.0656296159279499</v>
      </c>
      <c r="E47" s="6">
        <f>E46/SQRT(57)</f>
        <v>1.0839389426748349</v>
      </c>
      <c r="G47" s="6">
        <f>G46/SQRT(55)</f>
        <v>0.82111566916528922</v>
      </c>
      <c r="I47" s="6">
        <f>I46/SQRT(50)</f>
        <v>0.86482932797784562</v>
      </c>
      <c r="K47" s="6">
        <f>K46/SQRT(46)</f>
        <v>0.69806969200505342</v>
      </c>
      <c r="N47" s="6">
        <f>N46/SQRT(40)</f>
        <v>0.89533679292007806</v>
      </c>
      <c r="P47" s="6">
        <f>P46/SQRT(36)</f>
        <v>0.80739561465952292</v>
      </c>
      <c r="R47" s="6">
        <f>R46/SQRT(35)</f>
        <v>1.3057269513756007</v>
      </c>
      <c r="T47" s="6">
        <f>T46/SQRT(34)</f>
        <v>1.0416113526259498</v>
      </c>
      <c r="V47" s="6">
        <f>V46/SQRT(28)</f>
        <v>1.0571555192828124</v>
      </c>
      <c r="Y47" s="6">
        <f>Y46/SQRT(50)</f>
        <v>1.7591949849581883</v>
      </c>
      <c r="AA47" s="6">
        <f>AA46/SQRT(48)</f>
        <v>3.534916142785403</v>
      </c>
      <c r="AC47" s="6">
        <f>AC46/SQRT(46)</f>
        <v>5.3284301303342856</v>
      </c>
      <c r="AE47" s="6">
        <f>AE46/SQRT(40)</f>
        <v>4.6088753258501978</v>
      </c>
      <c r="AG47" s="6">
        <f>AG46/SQRT(33)</f>
        <v>7.227246898578457</v>
      </c>
      <c r="AJ47" s="6">
        <f>AJ46/SQRT(50)</f>
        <v>1.6592257995455446</v>
      </c>
      <c r="AL47" s="6">
        <f>AL46/SQRT(48)</f>
        <v>2.2769169817831796</v>
      </c>
      <c r="AN47" s="6">
        <f>AN46/SQRT(46)</f>
        <v>4.6119435333489731</v>
      </c>
      <c r="AP47" s="6">
        <f>AP46/SQRT(46)</f>
        <v>5.9209522415384361</v>
      </c>
      <c r="AR47" s="6">
        <f>AR46/SQRT(40)</f>
        <v>4.6970215050849795</v>
      </c>
      <c r="AU47" s="6">
        <f>AU46/SQRT(60)</f>
        <v>1.3903252874404688</v>
      </c>
      <c r="AW47" s="6">
        <f>AW46/SQRT(56)</f>
        <v>0.80653882085742945</v>
      </c>
      <c r="AY47" s="6">
        <f>AY46/SQRT(50)</f>
        <v>2.1792131628134936</v>
      </c>
      <c r="BA47" s="6">
        <f>BA46/SQRT(46)</f>
        <v>2.632660087380402</v>
      </c>
      <c r="BC47" s="6">
        <f>BC46/SQRT(34)</f>
        <v>4.2295412605777019</v>
      </c>
      <c r="BF47" s="6">
        <f>BF46/SQRT(45)</f>
        <v>0.6451421689368857</v>
      </c>
      <c r="BH47" s="6">
        <f>BH46/SQRT(50)</f>
        <v>1.4478186265931949</v>
      </c>
      <c r="BJ47" s="6">
        <f>BJ46/SQRT(49)</f>
        <v>1.9122859411773803</v>
      </c>
      <c r="BL47" s="6">
        <f>BL46/SQRT(49)</f>
        <v>2.3142550714686601</v>
      </c>
      <c r="BN47" s="6">
        <f>BN46/SQRT(42)</f>
        <v>4.8964989734562057</v>
      </c>
      <c r="BQ47" s="6">
        <f>BQ46/SQRT(62)</f>
        <v>0.94701916913863127</v>
      </c>
      <c r="BS47" s="6">
        <f>BS46/SQRT(54)</f>
        <v>0.81070688963089299</v>
      </c>
      <c r="BU47" s="6">
        <f>BU46/SQRT(52)</f>
        <v>2.4111256722106815</v>
      </c>
      <c r="BW47" s="6">
        <f>BW46/SQRT(48)</f>
        <v>2.1446472086313531</v>
      </c>
      <c r="BY47" s="6">
        <f>BY46/SQRT(45)</f>
        <v>2.2643969117046097</v>
      </c>
      <c r="CB47" s="6">
        <f>CB46/SQRT(19)</f>
        <v>1.1643983885525491</v>
      </c>
      <c r="CD47" s="6">
        <f>CD46/SQRT(18)</f>
        <v>2.0331200823921578</v>
      </c>
      <c r="CF47" s="6">
        <f>CF46/SQRT(16)</f>
        <v>3.0823416254259248</v>
      </c>
      <c r="CH47" s="6">
        <f>CH46/SQRT(14)</f>
        <v>1.3383390207193038</v>
      </c>
      <c r="CJ47" s="6">
        <f>CJ46/SQRT(13)</f>
        <v>1.000808302514844</v>
      </c>
      <c r="CM47" s="6">
        <f>CM46/SQRT(18)</f>
        <v>1.1794408655227566</v>
      </c>
      <c r="CO47" s="6">
        <f>CO46/SQRT(18)</f>
        <v>2.3321608048348299</v>
      </c>
      <c r="CQ47" s="6">
        <f>CQ46/SQRT(16)</f>
        <v>2.1359699141042072</v>
      </c>
      <c r="CS47" s="6">
        <f>CS46/SQRT(14)</f>
        <v>1.9512058120247393</v>
      </c>
      <c r="CU47" s="6">
        <f>CU46/SQRT(14)</f>
        <v>1.643855227156362</v>
      </c>
    </row>
    <row r="50" spans="1:22">
      <c r="C50" t="s">
        <v>17</v>
      </c>
      <c r="D50" t="s">
        <v>55</v>
      </c>
      <c r="E50" t="s">
        <v>19</v>
      </c>
      <c r="F50" t="s">
        <v>20</v>
      </c>
      <c r="G50" t="s">
        <v>21</v>
      </c>
      <c r="H50" t="s">
        <v>22</v>
      </c>
      <c r="I50" t="s">
        <v>23</v>
      </c>
      <c r="J50" t="s">
        <v>24</v>
      </c>
      <c r="K50" t="s">
        <v>25</v>
      </c>
    </row>
    <row r="51" spans="1:22">
      <c r="A51" t="s">
        <v>50</v>
      </c>
      <c r="B51" t="s">
        <v>57</v>
      </c>
      <c r="C51" s="3">
        <v>8.0933333333333337</v>
      </c>
      <c r="D51" s="3">
        <v>6.0612500000000011</v>
      </c>
      <c r="E51" s="3">
        <v>8.0633012820512828</v>
      </c>
      <c r="F51" s="3">
        <v>7.7006655844155851</v>
      </c>
      <c r="G51" s="3">
        <v>5.0152222222222225</v>
      </c>
      <c r="H51" s="3">
        <v>4.3541249999999998</v>
      </c>
      <c r="I51" s="3">
        <v>9.5663333333333327</v>
      </c>
      <c r="J51" s="3">
        <v>8.5849999999999991</v>
      </c>
      <c r="K51" s="3">
        <v>4.4626000000000001</v>
      </c>
      <c r="N51" s="1"/>
      <c r="O51" s="1"/>
      <c r="P51" s="1"/>
      <c r="Q51" s="1"/>
      <c r="R51" s="1"/>
      <c r="S51" s="1"/>
      <c r="T51" s="1"/>
      <c r="U51" s="1"/>
      <c r="V51" s="1"/>
    </row>
    <row r="52" spans="1:22">
      <c r="B52" t="s">
        <v>56</v>
      </c>
      <c r="C52" s="3">
        <v>8.4726416256157648</v>
      </c>
      <c r="D52" s="3">
        <v>7.42</v>
      </c>
      <c r="E52" s="3">
        <v>12.47283216783217</v>
      </c>
      <c r="F52" s="3">
        <v>10.641328671328672</v>
      </c>
      <c r="G52" s="3">
        <v>8.6180000000000003</v>
      </c>
      <c r="H52" s="3">
        <v>9.4631249999999998</v>
      </c>
      <c r="I52" s="3">
        <v>6.6876785714285711</v>
      </c>
      <c r="J52" s="3">
        <v>7.3885027472527476</v>
      </c>
      <c r="K52" s="3">
        <v>7.5419999999999998</v>
      </c>
    </row>
    <row r="53" spans="1:22">
      <c r="B53" t="s">
        <v>58</v>
      </c>
      <c r="C53" s="3">
        <v>7.5018915343915351</v>
      </c>
      <c r="D53" s="3">
        <v>7.8251143790849662</v>
      </c>
      <c r="E53" s="3">
        <v>16.557803030303027</v>
      </c>
      <c r="F53" s="3">
        <v>21.358484848484849</v>
      </c>
      <c r="G53" s="3">
        <v>10.518749999999999</v>
      </c>
      <c r="H53" s="3">
        <v>9.7855000000000008</v>
      </c>
      <c r="I53" s="3">
        <v>18.636600000000001</v>
      </c>
      <c r="J53" s="3">
        <v>15.167307692307688</v>
      </c>
      <c r="K53" s="3">
        <v>10.911225</v>
      </c>
    </row>
    <row r="54" spans="1:22">
      <c r="B54" t="s">
        <v>59</v>
      </c>
      <c r="C54" s="3">
        <v>7.6056521739130432</v>
      </c>
      <c r="D54" s="3">
        <v>8.3458823529411763</v>
      </c>
      <c r="E54" s="3">
        <v>18.744</v>
      </c>
      <c r="F54" s="3">
        <v>31.050790043290043</v>
      </c>
      <c r="G54" s="3">
        <v>6.765714285714286</v>
      </c>
      <c r="H54" s="3">
        <v>9.4152500000000003</v>
      </c>
      <c r="I54" s="3">
        <v>17.11829545454545</v>
      </c>
      <c r="J54" s="3">
        <v>14.179939130434782</v>
      </c>
      <c r="K54" s="3">
        <v>12.966166666666666</v>
      </c>
    </row>
    <row r="55" spans="1:22">
      <c r="B55" t="s">
        <v>60</v>
      </c>
      <c r="C55" s="3">
        <v>6.3227272727272732</v>
      </c>
      <c r="D55" s="3">
        <v>7.5888461538461538</v>
      </c>
      <c r="E55" s="3">
        <v>28.625919117647058</v>
      </c>
      <c r="F55" s="3">
        <v>18.760977443609018</v>
      </c>
      <c r="G55" s="3">
        <v>4.9186904761904762</v>
      </c>
      <c r="H55" s="3">
        <v>6.5895833333333327</v>
      </c>
      <c r="I55" s="3">
        <v>25.825104166666669</v>
      </c>
      <c r="J55" s="3">
        <v>13.69471343873518</v>
      </c>
      <c r="K55" s="3">
        <v>26.818333333333335</v>
      </c>
    </row>
    <row r="58" spans="1:22">
      <c r="C58" t="s">
        <v>17</v>
      </c>
      <c r="D58" t="s">
        <v>55</v>
      </c>
      <c r="E58" t="s">
        <v>19</v>
      </c>
      <c r="F58" t="s">
        <v>20</v>
      </c>
      <c r="G58" t="s">
        <v>21</v>
      </c>
      <c r="H58" t="s">
        <v>22</v>
      </c>
      <c r="I58" t="s">
        <v>23</v>
      </c>
      <c r="J58" t="s">
        <v>24</v>
      </c>
      <c r="K58" t="s">
        <v>25</v>
      </c>
    </row>
    <row r="59" spans="1:22">
      <c r="A59" t="s">
        <v>10</v>
      </c>
      <c r="B59" t="s">
        <v>57</v>
      </c>
      <c r="C59" s="1">
        <v>1.0656296159279499</v>
      </c>
      <c r="D59">
        <v>0.89533679292007806</v>
      </c>
      <c r="E59">
        <v>1.7591949849581883</v>
      </c>
      <c r="F59">
        <v>1.6592257995455446</v>
      </c>
      <c r="G59">
        <v>1.1643983885525491</v>
      </c>
      <c r="H59">
        <v>1.1794408655227566</v>
      </c>
      <c r="I59">
        <v>1.3903252874404688</v>
      </c>
      <c r="J59">
        <v>0.94701916913863127</v>
      </c>
      <c r="K59">
        <v>0.6451421689368857</v>
      </c>
    </row>
    <row r="60" spans="1:22">
      <c r="B60" t="s">
        <v>56</v>
      </c>
      <c r="C60" s="1">
        <v>1.0839389426748349</v>
      </c>
      <c r="D60">
        <v>0.80739561465952292</v>
      </c>
      <c r="E60">
        <v>3.534916142785403</v>
      </c>
      <c r="F60">
        <v>2.2769169817831796</v>
      </c>
      <c r="G60">
        <v>2.0331200823921578</v>
      </c>
      <c r="H60">
        <v>2.3321608048348299</v>
      </c>
      <c r="I60">
        <v>0.80653882085742945</v>
      </c>
      <c r="J60">
        <v>0.81070688963089299</v>
      </c>
      <c r="K60">
        <v>1.4478186265931949</v>
      </c>
    </row>
    <row r="61" spans="1:22">
      <c r="B61" t="s">
        <v>58</v>
      </c>
      <c r="C61" s="1">
        <v>0.82111566916528922</v>
      </c>
      <c r="D61">
        <v>1.3057269513756007</v>
      </c>
      <c r="E61">
        <v>5.3284301303342856</v>
      </c>
      <c r="F61">
        <v>4.6119435333489731</v>
      </c>
      <c r="G61">
        <v>3.0823416254259248</v>
      </c>
      <c r="H61">
        <v>2.1359699141042072</v>
      </c>
      <c r="I61">
        <v>2.1792131628134936</v>
      </c>
      <c r="J61">
        <v>2.4111256722106815</v>
      </c>
      <c r="K61">
        <v>1.9122859411773803</v>
      </c>
    </row>
    <row r="62" spans="1:22">
      <c r="B62" t="s">
        <v>59</v>
      </c>
      <c r="C62" s="1">
        <v>0.86482932797784562</v>
      </c>
      <c r="D62">
        <v>1.0416113526259498</v>
      </c>
      <c r="E62">
        <v>4.6088753258501978</v>
      </c>
      <c r="F62">
        <v>5.9209522415384361</v>
      </c>
      <c r="G62">
        <v>1.3383390207193038</v>
      </c>
      <c r="H62">
        <v>1.9512058120247393</v>
      </c>
      <c r="I62">
        <v>2.632660087380402</v>
      </c>
      <c r="J62">
        <v>2.1446472086313531</v>
      </c>
      <c r="K62">
        <v>2.3142550714686601</v>
      </c>
    </row>
    <row r="63" spans="1:22">
      <c r="B63" t="s">
        <v>60</v>
      </c>
      <c r="C63" s="1">
        <v>0.69806969200505342</v>
      </c>
      <c r="D63">
        <v>1.0571555192828124</v>
      </c>
      <c r="E63">
        <v>7.227246898578457</v>
      </c>
      <c r="F63">
        <v>4.6970215050849795</v>
      </c>
      <c r="G63">
        <v>1.000808302514844</v>
      </c>
      <c r="H63">
        <v>1.643855227156362</v>
      </c>
      <c r="I63">
        <v>4.2295412605777019</v>
      </c>
      <c r="J63">
        <v>2.2643969117046097</v>
      </c>
      <c r="K63">
        <v>4.8964989734562057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4:V25"/>
  <sheetViews>
    <sheetView workbookViewId="0">
      <selection activeCell="C2" sqref="C2"/>
    </sheetView>
  </sheetViews>
  <sheetFormatPr defaultRowHeight="14.25"/>
  <sheetData>
    <row r="4" spans="2:22" ht="15">
      <c r="C4" s="5" t="s">
        <v>54</v>
      </c>
    </row>
    <row r="6" spans="2:22" s="8" customFormat="1">
      <c r="B6" s="8" t="s">
        <v>52</v>
      </c>
    </row>
    <row r="7" spans="2:22">
      <c r="C7" s="11" t="s">
        <v>26</v>
      </c>
      <c r="M7" s="11" t="s">
        <v>47</v>
      </c>
    </row>
    <row r="9" spans="2:22">
      <c r="B9" t="s">
        <v>51</v>
      </c>
      <c r="C9" t="s">
        <v>17</v>
      </c>
      <c r="D9" t="s">
        <v>18</v>
      </c>
      <c r="E9" t="s">
        <v>19</v>
      </c>
      <c r="F9" t="s">
        <v>20</v>
      </c>
      <c r="G9" t="s">
        <v>21</v>
      </c>
      <c r="H9" t="s">
        <v>22</v>
      </c>
      <c r="I9" t="s">
        <v>23</v>
      </c>
      <c r="J9" t="s">
        <v>24</v>
      </c>
      <c r="K9" t="s">
        <v>25</v>
      </c>
      <c r="M9" t="s">
        <v>51</v>
      </c>
      <c r="N9" t="s">
        <v>17</v>
      </c>
      <c r="O9" t="s">
        <v>18</v>
      </c>
      <c r="P9" t="s">
        <v>19</v>
      </c>
      <c r="Q9" t="s">
        <v>20</v>
      </c>
      <c r="R9" t="s">
        <v>21</v>
      </c>
      <c r="S9" t="s">
        <v>22</v>
      </c>
      <c r="T9" t="s">
        <v>23</v>
      </c>
      <c r="U9" t="s">
        <v>24</v>
      </c>
      <c r="V9" t="s">
        <v>25</v>
      </c>
    </row>
    <row r="10" spans="2:22">
      <c r="B10" t="s">
        <v>11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M10" t="s">
        <v>11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</row>
    <row r="11" spans="2:22">
      <c r="B11" t="s">
        <v>12</v>
      </c>
      <c r="C11">
        <v>0</v>
      </c>
      <c r="D11">
        <v>0</v>
      </c>
      <c r="E11">
        <v>0</v>
      </c>
      <c r="F11">
        <v>0</v>
      </c>
      <c r="G11">
        <v>1</v>
      </c>
      <c r="H11">
        <v>0</v>
      </c>
      <c r="I11">
        <v>1</v>
      </c>
      <c r="J11">
        <v>0</v>
      </c>
      <c r="K11">
        <v>0</v>
      </c>
      <c r="M11" t="s">
        <v>12</v>
      </c>
      <c r="N11">
        <v>0</v>
      </c>
      <c r="O11">
        <v>1</v>
      </c>
      <c r="P11">
        <v>0</v>
      </c>
      <c r="Q11">
        <v>0</v>
      </c>
      <c r="R11">
        <v>2</v>
      </c>
      <c r="S11">
        <v>0</v>
      </c>
      <c r="T11">
        <v>2</v>
      </c>
      <c r="U11">
        <v>0</v>
      </c>
      <c r="V11">
        <v>0</v>
      </c>
    </row>
    <row r="12" spans="2:22">
      <c r="B12" t="s">
        <v>13</v>
      </c>
      <c r="C12">
        <v>0</v>
      </c>
      <c r="D12">
        <v>0</v>
      </c>
      <c r="E12">
        <v>2</v>
      </c>
      <c r="F12">
        <v>1</v>
      </c>
      <c r="G12">
        <v>2</v>
      </c>
      <c r="H12">
        <v>0</v>
      </c>
      <c r="I12">
        <v>0</v>
      </c>
      <c r="J12">
        <v>0</v>
      </c>
      <c r="K12">
        <v>0</v>
      </c>
      <c r="M12" t="s">
        <v>13</v>
      </c>
      <c r="N12">
        <v>0</v>
      </c>
      <c r="O12">
        <v>1</v>
      </c>
      <c r="P12">
        <v>0</v>
      </c>
      <c r="Q12">
        <v>1</v>
      </c>
      <c r="R12">
        <v>2</v>
      </c>
      <c r="S12">
        <v>1</v>
      </c>
      <c r="T12">
        <v>1</v>
      </c>
      <c r="U12">
        <v>1</v>
      </c>
      <c r="V12">
        <v>0</v>
      </c>
    </row>
    <row r="13" spans="2:22">
      <c r="B13" t="s">
        <v>14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M13" t="s">
        <v>14</v>
      </c>
      <c r="N13">
        <v>2</v>
      </c>
      <c r="O13">
        <v>0</v>
      </c>
      <c r="P13">
        <v>1</v>
      </c>
      <c r="Q13">
        <v>0</v>
      </c>
      <c r="R13">
        <v>1</v>
      </c>
      <c r="S13">
        <v>2</v>
      </c>
      <c r="T13">
        <v>1</v>
      </c>
      <c r="U13">
        <v>0</v>
      </c>
      <c r="V13">
        <v>2</v>
      </c>
    </row>
    <row r="14" spans="2:22">
      <c r="B14" t="s">
        <v>15</v>
      </c>
      <c r="C14">
        <v>1</v>
      </c>
      <c r="D14">
        <v>1</v>
      </c>
      <c r="E14">
        <v>1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M14" t="s">
        <v>15</v>
      </c>
      <c r="N14">
        <v>0</v>
      </c>
      <c r="O14">
        <v>4</v>
      </c>
      <c r="P14">
        <v>0</v>
      </c>
      <c r="Q14">
        <v>0</v>
      </c>
      <c r="R14">
        <v>0</v>
      </c>
      <c r="S14">
        <v>0</v>
      </c>
      <c r="T14">
        <v>2</v>
      </c>
      <c r="U14">
        <v>0</v>
      </c>
      <c r="V14">
        <v>1</v>
      </c>
    </row>
    <row r="15" spans="2:22" ht="15">
      <c r="B15" t="s">
        <v>16</v>
      </c>
      <c r="C15" s="5">
        <f>SUM(C10:C14)</f>
        <v>1</v>
      </c>
      <c r="D15" s="5">
        <f t="shared" ref="D15:K15" si="0">SUM(D10:D14)</f>
        <v>1</v>
      </c>
      <c r="E15" s="5">
        <f t="shared" si="0"/>
        <v>3</v>
      </c>
      <c r="F15" s="5">
        <f t="shared" si="0"/>
        <v>1</v>
      </c>
      <c r="G15" s="5">
        <f t="shared" si="0"/>
        <v>3</v>
      </c>
      <c r="H15" s="5">
        <f t="shared" si="0"/>
        <v>0</v>
      </c>
      <c r="I15" s="5">
        <f t="shared" si="0"/>
        <v>1</v>
      </c>
      <c r="J15" s="5">
        <f t="shared" si="0"/>
        <v>0</v>
      </c>
      <c r="K15" s="5">
        <f t="shared" si="0"/>
        <v>0</v>
      </c>
      <c r="N15" s="5">
        <f>SUM(N10:N14)</f>
        <v>2</v>
      </c>
      <c r="O15" s="5">
        <f t="shared" ref="O15" si="1">SUM(O10:O14)</f>
        <v>6</v>
      </c>
      <c r="P15" s="5">
        <f t="shared" ref="P15" si="2">SUM(P10:P14)</f>
        <v>1</v>
      </c>
      <c r="Q15" s="5">
        <f t="shared" ref="Q15" si="3">SUM(Q10:Q14)</f>
        <v>1</v>
      </c>
      <c r="R15" s="5">
        <f t="shared" ref="R15" si="4">SUM(R10:R14)</f>
        <v>5</v>
      </c>
      <c r="S15" s="5">
        <f t="shared" ref="S15" si="5">SUM(S10:S14)</f>
        <v>3</v>
      </c>
      <c r="T15" s="5">
        <f t="shared" ref="T15" si="6">SUM(T10:T14)</f>
        <v>6</v>
      </c>
      <c r="U15" s="5">
        <f t="shared" ref="U15" si="7">SUM(U10:U14)</f>
        <v>1</v>
      </c>
      <c r="V15" s="5">
        <f t="shared" ref="V15" si="8">SUM(V10:V14)</f>
        <v>3</v>
      </c>
    </row>
    <row r="17" spans="2:22" s="8" customFormat="1">
      <c r="B17" s="8" t="s">
        <v>53</v>
      </c>
    </row>
    <row r="18" spans="2:22">
      <c r="C18" s="11" t="s">
        <v>26</v>
      </c>
      <c r="M18" s="11" t="s">
        <v>47</v>
      </c>
    </row>
    <row r="19" spans="2:22">
      <c r="M19" t="s">
        <v>51</v>
      </c>
      <c r="N19" t="s">
        <v>17</v>
      </c>
      <c r="O19" t="s">
        <v>18</v>
      </c>
      <c r="P19" t="s">
        <v>19</v>
      </c>
      <c r="Q19" t="s">
        <v>20</v>
      </c>
      <c r="R19" t="s">
        <v>21</v>
      </c>
      <c r="S19" t="s">
        <v>22</v>
      </c>
      <c r="T19" t="s">
        <v>23</v>
      </c>
      <c r="U19" t="s">
        <v>24</v>
      </c>
      <c r="V19" t="s">
        <v>25</v>
      </c>
    </row>
    <row r="20" spans="2:22">
      <c r="B20" t="s">
        <v>51</v>
      </c>
      <c r="C20" t="s">
        <v>17</v>
      </c>
      <c r="D20" t="s">
        <v>18</v>
      </c>
      <c r="E20" t="s">
        <v>19</v>
      </c>
      <c r="F20" t="s">
        <v>20</v>
      </c>
      <c r="G20" t="s">
        <v>21</v>
      </c>
      <c r="H20" t="s">
        <v>22</v>
      </c>
      <c r="I20" t="s">
        <v>23</v>
      </c>
      <c r="J20" t="s">
        <v>24</v>
      </c>
      <c r="K20" t="s">
        <v>25</v>
      </c>
      <c r="M20" t="s">
        <v>11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1</v>
      </c>
      <c r="V20">
        <v>0</v>
      </c>
    </row>
    <row r="21" spans="2:22">
      <c r="B21" t="s">
        <v>15</v>
      </c>
      <c r="C21">
        <v>0</v>
      </c>
      <c r="D21">
        <v>0</v>
      </c>
      <c r="E21">
        <v>0</v>
      </c>
      <c r="F21">
        <v>0</v>
      </c>
      <c r="G21">
        <v>1</v>
      </c>
      <c r="H21">
        <v>0</v>
      </c>
      <c r="I21">
        <v>0</v>
      </c>
      <c r="J21">
        <v>1</v>
      </c>
      <c r="K21">
        <v>0</v>
      </c>
      <c r="M21" t="s">
        <v>12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1</v>
      </c>
      <c r="U21">
        <v>0</v>
      </c>
      <c r="V21">
        <v>1</v>
      </c>
    </row>
    <row r="22" spans="2:22">
      <c r="M22" t="s">
        <v>13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1</v>
      </c>
      <c r="U22">
        <v>0</v>
      </c>
      <c r="V22">
        <v>0</v>
      </c>
    </row>
    <row r="23" spans="2:22">
      <c r="M23" t="s">
        <v>14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2</v>
      </c>
      <c r="U23">
        <v>1</v>
      </c>
      <c r="V23">
        <v>0</v>
      </c>
    </row>
    <row r="24" spans="2:22">
      <c r="M24" t="s">
        <v>15</v>
      </c>
      <c r="N24">
        <v>0</v>
      </c>
      <c r="O24">
        <v>0</v>
      </c>
      <c r="P24">
        <v>12</v>
      </c>
      <c r="Q24">
        <v>8</v>
      </c>
      <c r="R24">
        <v>0</v>
      </c>
      <c r="S24">
        <v>0</v>
      </c>
      <c r="T24">
        <v>5</v>
      </c>
      <c r="U24">
        <v>0</v>
      </c>
      <c r="V24">
        <v>4</v>
      </c>
    </row>
    <row r="25" spans="2:22" ht="15">
      <c r="N25" s="5">
        <f>SUM(N20:N24)</f>
        <v>0</v>
      </c>
      <c r="O25" s="5">
        <f t="shared" ref="O25" si="9">SUM(O20:O24)</f>
        <v>0</v>
      </c>
      <c r="P25" s="5">
        <f t="shared" ref="P25" si="10">SUM(P20:P24)</f>
        <v>12</v>
      </c>
      <c r="Q25" s="5">
        <f t="shared" ref="Q25" si="11">SUM(Q20:Q24)</f>
        <v>8</v>
      </c>
      <c r="R25" s="5">
        <f t="shared" ref="R25" si="12">SUM(R20:R24)</f>
        <v>0</v>
      </c>
      <c r="S25" s="5">
        <f t="shared" ref="S25" si="13">SUM(S20:S24)</f>
        <v>0</v>
      </c>
      <c r="T25" s="5">
        <f t="shared" ref="T25" si="14">SUM(T20:T24)</f>
        <v>9</v>
      </c>
      <c r="U25" s="5">
        <f t="shared" ref="U25" si="15">SUM(U20:U24)</f>
        <v>2</v>
      </c>
      <c r="V25" s="5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single trial</vt:lpstr>
      <vt:lpstr>five trial</vt:lpstr>
      <vt:lpstr>mortality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justyna</cp:lastModifiedBy>
  <dcterms:created xsi:type="dcterms:W3CDTF">2017-06-14T14:17:43Z</dcterms:created>
  <dcterms:modified xsi:type="dcterms:W3CDTF">2018-01-30T16:33:30Z</dcterms:modified>
</cp:coreProperties>
</file>