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730" windowHeight="9945"/>
  </bookViews>
  <sheets>
    <sheet name="BIVA Synchro Data Base" sheetId="1" r:id="rId1"/>
  </sheets>
  <calcPr calcId="144525"/>
</workbook>
</file>

<file path=xl/calcChain.xml><?xml version="1.0" encoding="utf-8"?>
<calcChain xmlns="http://schemas.openxmlformats.org/spreadsheetml/2006/main">
  <c r="B57" i="1" l="1"/>
  <c r="B56" i="1"/>
  <c r="BG54" i="1"/>
  <c r="BH54" i="1"/>
  <c r="BI54" i="1"/>
  <c r="BJ54" i="1"/>
  <c r="BK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R53" i="1"/>
  <c r="Q53" i="1"/>
  <c r="P53" i="1"/>
  <c r="O53" i="1"/>
  <c r="N53" i="1"/>
  <c r="M53" i="1"/>
  <c r="L53" i="1"/>
  <c r="K53" i="1"/>
  <c r="J54" i="1"/>
  <c r="J53" i="1"/>
  <c r="I54" i="1"/>
  <c r="I53" i="1"/>
  <c r="H54" i="1"/>
  <c r="H53" i="1"/>
  <c r="G53" i="1"/>
  <c r="G54" i="1"/>
  <c r="F54" i="1"/>
  <c r="F53" i="1"/>
  <c r="E54" i="1"/>
  <c r="E53" i="1"/>
  <c r="D54" i="1"/>
  <c r="D53" i="1"/>
  <c r="C54" i="1"/>
  <c r="C53" i="1"/>
  <c r="B54" i="1"/>
  <c r="B53" i="1"/>
  <c r="AN3" i="1"/>
  <c r="BI3" i="1"/>
  <c r="I56" i="1"/>
  <c r="G3" i="1"/>
  <c r="H3" i="1" s="1"/>
  <c r="F56" i="1"/>
  <c r="E56" i="1"/>
  <c r="D56" i="1"/>
  <c r="C56" i="1"/>
  <c r="BF3" i="1"/>
  <c r="S59" i="1"/>
  <c r="BF4" i="1" l="1"/>
  <c r="BG4" i="1"/>
  <c r="BF5" i="1"/>
  <c r="BG5" i="1"/>
  <c r="BF6" i="1"/>
  <c r="BG6" i="1"/>
  <c r="BF7" i="1"/>
  <c r="BG7" i="1"/>
  <c r="BF8" i="1"/>
  <c r="BG8" i="1"/>
  <c r="BF9" i="1"/>
  <c r="BG9" i="1"/>
  <c r="BF10" i="1"/>
  <c r="BG10" i="1"/>
  <c r="BF11" i="1"/>
  <c r="BG11" i="1"/>
  <c r="BF12" i="1"/>
  <c r="BG12" i="1"/>
  <c r="BF13" i="1"/>
  <c r="BG13" i="1"/>
  <c r="BF14" i="1"/>
  <c r="BG14" i="1"/>
  <c r="BF15" i="1"/>
  <c r="BG15" i="1"/>
  <c r="BF16" i="1"/>
  <c r="BG16" i="1"/>
  <c r="BF17" i="1"/>
  <c r="BG17" i="1"/>
  <c r="BF18" i="1"/>
  <c r="BG18" i="1"/>
  <c r="BF19" i="1"/>
  <c r="BG19" i="1"/>
  <c r="BF20" i="1"/>
  <c r="BG20" i="1"/>
  <c r="BF21" i="1"/>
  <c r="BG21" i="1"/>
  <c r="BF22" i="1"/>
  <c r="BG22" i="1"/>
  <c r="BF23" i="1"/>
  <c r="BG23" i="1"/>
  <c r="BF24" i="1"/>
  <c r="BG24" i="1"/>
  <c r="BF25" i="1"/>
  <c r="BG25" i="1"/>
  <c r="BF26" i="1"/>
  <c r="BG26" i="1"/>
  <c r="BF27" i="1"/>
  <c r="BG27" i="1"/>
  <c r="BF28" i="1"/>
  <c r="BG28" i="1"/>
  <c r="BF29" i="1"/>
  <c r="BG29" i="1"/>
  <c r="BF30" i="1"/>
  <c r="BG30" i="1"/>
  <c r="BF31" i="1"/>
  <c r="BG31" i="1"/>
  <c r="BF32" i="1"/>
  <c r="BG32" i="1"/>
  <c r="BF33" i="1"/>
  <c r="BG33" i="1"/>
  <c r="BF34" i="1"/>
  <c r="BG34" i="1"/>
  <c r="BF35" i="1"/>
  <c r="BG35" i="1"/>
  <c r="BF36" i="1"/>
  <c r="BG36" i="1"/>
  <c r="BF37" i="1"/>
  <c r="BG37" i="1"/>
  <c r="BF38" i="1"/>
  <c r="BG38" i="1"/>
  <c r="BF39" i="1"/>
  <c r="BG39" i="1"/>
  <c r="BF40" i="1"/>
  <c r="BG40" i="1"/>
  <c r="BF41" i="1"/>
  <c r="BG41" i="1"/>
  <c r="BF42" i="1"/>
  <c r="BG42" i="1"/>
  <c r="BF43" i="1"/>
  <c r="BG43" i="1"/>
  <c r="BF44" i="1"/>
  <c r="BG44" i="1"/>
  <c r="BF45" i="1"/>
  <c r="BG45" i="1"/>
  <c r="BF46" i="1"/>
  <c r="BG46" i="1"/>
  <c r="BF47" i="1"/>
  <c r="BG47" i="1"/>
  <c r="BF48" i="1"/>
  <c r="BG48" i="1"/>
  <c r="BF49" i="1"/>
  <c r="BG49" i="1"/>
  <c r="BF50" i="1"/>
  <c r="BG50" i="1"/>
  <c r="BF51" i="1"/>
  <c r="BG51" i="1"/>
  <c r="BG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J59" i="1" l="1"/>
  <c r="C59" i="1"/>
  <c r="D59" i="1"/>
  <c r="E59" i="1"/>
  <c r="F59" i="1"/>
  <c r="I59" i="1"/>
  <c r="K59" i="1"/>
  <c r="L59" i="1"/>
  <c r="M59" i="1"/>
  <c r="N59" i="1"/>
  <c r="U59" i="1"/>
  <c r="W59" i="1"/>
  <c r="X59" i="1"/>
  <c r="Z59" i="1"/>
  <c r="AA59" i="1"/>
  <c r="AQ59" i="1"/>
  <c r="AR59" i="1"/>
  <c r="AT59" i="1"/>
  <c r="AU59" i="1"/>
  <c r="AZ59" i="1"/>
  <c r="BA59" i="1"/>
  <c r="BF59" i="1"/>
  <c r="BG59" i="1"/>
  <c r="BI59" i="1"/>
  <c r="BJ59" i="1"/>
  <c r="C60" i="1"/>
  <c r="D60" i="1"/>
  <c r="E60" i="1"/>
  <c r="F60" i="1"/>
  <c r="I60" i="1"/>
  <c r="J60" i="1"/>
  <c r="K60" i="1"/>
  <c r="L60" i="1"/>
  <c r="M60" i="1"/>
  <c r="N60" i="1"/>
  <c r="S60" i="1"/>
  <c r="U60" i="1"/>
  <c r="W60" i="1"/>
  <c r="X60" i="1"/>
  <c r="Z60" i="1"/>
  <c r="AA60" i="1"/>
  <c r="AQ60" i="1"/>
  <c r="AR60" i="1"/>
  <c r="AT60" i="1"/>
  <c r="AU60" i="1"/>
  <c r="AZ60" i="1"/>
  <c r="BA60" i="1"/>
  <c r="BF60" i="1"/>
  <c r="BG60" i="1"/>
  <c r="BI60" i="1"/>
  <c r="BJ60" i="1"/>
  <c r="B60" i="1"/>
  <c r="B59" i="1"/>
  <c r="V37" i="1" l="1"/>
  <c r="T37" i="1"/>
  <c r="V3" i="1"/>
  <c r="T3" i="1"/>
  <c r="T60" i="1" l="1"/>
  <c r="T59" i="1"/>
  <c r="V60" i="1"/>
  <c r="V59" i="1"/>
  <c r="BC4" i="1" l="1"/>
  <c r="BD4" i="1"/>
  <c r="BC5" i="1"/>
  <c r="BD5" i="1"/>
  <c r="BC6" i="1"/>
  <c r="BD6" i="1"/>
  <c r="BC7" i="1"/>
  <c r="BD7" i="1"/>
  <c r="BC8" i="1"/>
  <c r="BE8" i="1" s="1"/>
  <c r="BD8" i="1"/>
  <c r="BC9" i="1"/>
  <c r="BD9" i="1"/>
  <c r="BC10" i="1"/>
  <c r="BD10" i="1"/>
  <c r="BC11" i="1"/>
  <c r="BD11" i="1"/>
  <c r="BC12" i="1"/>
  <c r="BD12" i="1"/>
  <c r="BC13" i="1"/>
  <c r="BD13" i="1"/>
  <c r="BC14" i="1"/>
  <c r="BD14" i="1"/>
  <c r="BC15" i="1"/>
  <c r="BD15" i="1"/>
  <c r="BC16" i="1"/>
  <c r="BD16" i="1"/>
  <c r="BC17" i="1"/>
  <c r="BD17" i="1"/>
  <c r="BC18" i="1"/>
  <c r="BD18" i="1"/>
  <c r="BC19" i="1"/>
  <c r="BD19" i="1"/>
  <c r="BC20" i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C27" i="1"/>
  <c r="BD27" i="1"/>
  <c r="BC28" i="1"/>
  <c r="BD28" i="1"/>
  <c r="BC29" i="1"/>
  <c r="BD29" i="1"/>
  <c r="BC30" i="1"/>
  <c r="BD30" i="1"/>
  <c r="BC31" i="1"/>
  <c r="BD31" i="1"/>
  <c r="BC32" i="1"/>
  <c r="BD32" i="1"/>
  <c r="BC33" i="1"/>
  <c r="BD33" i="1"/>
  <c r="BC34" i="1"/>
  <c r="BD34" i="1"/>
  <c r="BC35" i="1"/>
  <c r="BD35" i="1"/>
  <c r="BC36" i="1"/>
  <c r="BD36" i="1"/>
  <c r="BC37" i="1"/>
  <c r="BD37" i="1"/>
  <c r="BC38" i="1"/>
  <c r="BD38" i="1"/>
  <c r="BC39" i="1"/>
  <c r="BD39" i="1"/>
  <c r="BC40" i="1"/>
  <c r="BD40" i="1"/>
  <c r="BC41" i="1"/>
  <c r="BD41" i="1"/>
  <c r="BC42" i="1"/>
  <c r="BD42" i="1"/>
  <c r="BC43" i="1"/>
  <c r="BD43" i="1"/>
  <c r="BC44" i="1"/>
  <c r="BD44" i="1"/>
  <c r="BC45" i="1"/>
  <c r="BD45" i="1"/>
  <c r="BC46" i="1"/>
  <c r="BD46" i="1"/>
  <c r="BC47" i="1"/>
  <c r="BD47" i="1"/>
  <c r="BC48" i="1"/>
  <c r="BD48" i="1"/>
  <c r="BC49" i="1"/>
  <c r="BD49" i="1"/>
  <c r="BC50" i="1"/>
  <c r="BD50" i="1"/>
  <c r="BC51" i="1"/>
  <c r="BD51" i="1"/>
  <c r="BD3" i="1"/>
  <c r="BC3" i="1"/>
  <c r="AW4" i="1"/>
  <c r="AX4" i="1"/>
  <c r="AW5" i="1"/>
  <c r="AX5" i="1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8" i="1"/>
  <c r="AX28" i="1"/>
  <c r="AW29" i="1"/>
  <c r="AX29" i="1"/>
  <c r="AW30" i="1"/>
  <c r="AX30" i="1"/>
  <c r="AW31" i="1"/>
  <c r="AX31" i="1"/>
  <c r="AW32" i="1"/>
  <c r="AX32" i="1"/>
  <c r="AW33" i="1"/>
  <c r="AX33" i="1"/>
  <c r="AW34" i="1"/>
  <c r="AX34" i="1"/>
  <c r="AW35" i="1"/>
  <c r="AX35" i="1"/>
  <c r="AW36" i="1"/>
  <c r="AX36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W44" i="1"/>
  <c r="AX44" i="1"/>
  <c r="AW45" i="1"/>
  <c r="AX45" i="1"/>
  <c r="AW46" i="1"/>
  <c r="AX46" i="1"/>
  <c r="AW47" i="1"/>
  <c r="AX47" i="1"/>
  <c r="AW48" i="1"/>
  <c r="AX48" i="1"/>
  <c r="AW49" i="1"/>
  <c r="AX49" i="1"/>
  <c r="AW50" i="1"/>
  <c r="AX50" i="1"/>
  <c r="AW51" i="1"/>
  <c r="AX51" i="1"/>
  <c r="AX3" i="1"/>
  <c r="AW3" i="1"/>
  <c r="BE5" i="1" l="1"/>
  <c r="BE12" i="1"/>
  <c r="BE48" i="1"/>
  <c r="BE46" i="1"/>
  <c r="BE40" i="1"/>
  <c r="BE36" i="1"/>
  <c r="BE32" i="1"/>
  <c r="BE30" i="1"/>
  <c r="BE24" i="1"/>
  <c r="BE20" i="1"/>
  <c r="BE16" i="1"/>
  <c r="BE14" i="1"/>
  <c r="BE10" i="1"/>
  <c r="AY50" i="1"/>
  <c r="AY48" i="1"/>
  <c r="AY46" i="1"/>
  <c r="AY44" i="1"/>
  <c r="AY42" i="1"/>
  <c r="AY40" i="1"/>
  <c r="AY38" i="1"/>
  <c r="AY36" i="1"/>
  <c r="AY34" i="1"/>
  <c r="AY32" i="1"/>
  <c r="AY30" i="1"/>
  <c r="AY28" i="1"/>
  <c r="AY26" i="1"/>
  <c r="AY24" i="1"/>
  <c r="AY22" i="1"/>
  <c r="AY20" i="1"/>
  <c r="AY18" i="1"/>
  <c r="AY16" i="1"/>
  <c r="AY14" i="1"/>
  <c r="AY12" i="1"/>
  <c r="AY10" i="1"/>
  <c r="AY8" i="1"/>
  <c r="AY6" i="1"/>
  <c r="AY4" i="1"/>
  <c r="BE51" i="1"/>
  <c r="BE49" i="1"/>
  <c r="BE37" i="1"/>
  <c r="BE33" i="1"/>
  <c r="BE21" i="1"/>
  <c r="BE17" i="1"/>
  <c r="BE4" i="1"/>
  <c r="BE44" i="1"/>
  <c r="BE28" i="1"/>
  <c r="BE42" i="1"/>
  <c r="BE26" i="1"/>
  <c r="AW57" i="1"/>
  <c r="BD59" i="1"/>
  <c r="BD60" i="1"/>
  <c r="BC57" i="1"/>
  <c r="AX60" i="1"/>
  <c r="AX59" i="1"/>
  <c r="BE45" i="1"/>
  <c r="BE38" i="1"/>
  <c r="BE29" i="1"/>
  <c r="BE22" i="1"/>
  <c r="BE13" i="1"/>
  <c r="BE6" i="1"/>
  <c r="AW54" i="1"/>
  <c r="AW59" i="1"/>
  <c r="AW60" i="1"/>
  <c r="AY51" i="1"/>
  <c r="AY49" i="1"/>
  <c r="AY47" i="1"/>
  <c r="AY45" i="1"/>
  <c r="AY43" i="1"/>
  <c r="AY41" i="1"/>
  <c r="AY39" i="1"/>
  <c r="AX56" i="1"/>
  <c r="AY35" i="1"/>
  <c r="AY33" i="1"/>
  <c r="AY31" i="1"/>
  <c r="AY29" i="1"/>
  <c r="AY27" i="1"/>
  <c r="AY25" i="1"/>
  <c r="AY23" i="1"/>
  <c r="AY21" i="1"/>
  <c r="AY19" i="1"/>
  <c r="AY17" i="1"/>
  <c r="AY15" i="1"/>
  <c r="AY13" i="1"/>
  <c r="AY11" i="1"/>
  <c r="AY9" i="1"/>
  <c r="AY7" i="1"/>
  <c r="AY5" i="1"/>
  <c r="BC54" i="1"/>
  <c r="BC60" i="1"/>
  <c r="BC59" i="1"/>
  <c r="BE41" i="1"/>
  <c r="BE34" i="1"/>
  <c r="BE25" i="1"/>
  <c r="BE18" i="1"/>
  <c r="BE9" i="1"/>
  <c r="AY37" i="1"/>
  <c r="AX54" i="1"/>
  <c r="AW56" i="1"/>
  <c r="AX57" i="1"/>
  <c r="BE3" i="1"/>
  <c r="BE50" i="1"/>
  <c r="BE47" i="1"/>
  <c r="BE43" i="1"/>
  <c r="BE39" i="1"/>
  <c r="BE35" i="1"/>
  <c r="BE31" i="1"/>
  <c r="BE27" i="1"/>
  <c r="BE23" i="1"/>
  <c r="BE19" i="1"/>
  <c r="BE15" i="1"/>
  <c r="BE11" i="1"/>
  <c r="BE7" i="1"/>
  <c r="BD54" i="1"/>
  <c r="BC56" i="1"/>
  <c r="BD57" i="1"/>
  <c r="AY3" i="1"/>
  <c r="BD56" i="1"/>
  <c r="BE56" i="1" l="1"/>
  <c r="BE57" i="1"/>
  <c r="BE59" i="1"/>
  <c r="BE60" i="1"/>
  <c r="AY60" i="1"/>
  <c r="AY59" i="1"/>
  <c r="AY57" i="1"/>
  <c r="AY56" i="1"/>
  <c r="AY54" i="1"/>
  <c r="BE54" i="1"/>
  <c r="BK18" i="1"/>
  <c r="BK19" i="1"/>
  <c r="BK20" i="1"/>
  <c r="BK21" i="1"/>
  <c r="BK23" i="1"/>
  <c r="BK24" i="1"/>
  <c r="BK25" i="1"/>
  <c r="BK26" i="1"/>
  <c r="BK27" i="1"/>
  <c r="BK28" i="1"/>
  <c r="BK29" i="1"/>
  <c r="BK31" i="1"/>
  <c r="BK32" i="1"/>
  <c r="BK33" i="1"/>
  <c r="BK34" i="1"/>
  <c r="BK35" i="1"/>
  <c r="BK36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J56" i="1"/>
  <c r="BK30" i="1"/>
  <c r="BK22" i="1"/>
  <c r="BK14" i="1"/>
  <c r="BK6" i="1"/>
  <c r="BK17" i="1" l="1"/>
  <c r="BK16" i="1"/>
  <c r="BK15" i="1"/>
  <c r="BK13" i="1"/>
  <c r="BK12" i="1"/>
  <c r="BK11" i="1"/>
  <c r="BK10" i="1"/>
  <c r="BK9" i="1"/>
  <c r="BK8" i="1"/>
  <c r="BK7" i="1"/>
  <c r="BK5" i="1"/>
  <c r="BK4" i="1"/>
  <c r="BI57" i="1"/>
  <c r="BK3" i="1"/>
  <c r="BI56" i="1"/>
  <c r="BJ57" i="1"/>
  <c r="BK37" i="1"/>
  <c r="BF57" i="1"/>
  <c r="BG57" i="1"/>
  <c r="BG56" i="1"/>
  <c r="BF54" i="1"/>
  <c r="BH8" i="1"/>
  <c r="BH24" i="1"/>
  <c r="BH40" i="1"/>
  <c r="BH39" i="1"/>
  <c r="BH23" i="1"/>
  <c r="BH7" i="1"/>
  <c r="BK59" i="1" l="1"/>
  <c r="BK60" i="1"/>
  <c r="BF56" i="1"/>
  <c r="BH48" i="1"/>
  <c r="BH32" i="1"/>
  <c r="BH31" i="1"/>
  <c r="BH16" i="1"/>
  <c r="BH15" i="1"/>
  <c r="BH51" i="1"/>
  <c r="BH47" i="1"/>
  <c r="BH44" i="1"/>
  <c r="BH43" i="1"/>
  <c r="BH36" i="1"/>
  <c r="BH35" i="1"/>
  <c r="BH28" i="1"/>
  <c r="BH27" i="1"/>
  <c r="BH20" i="1"/>
  <c r="BH19" i="1"/>
  <c r="BH12" i="1"/>
  <c r="BH11" i="1"/>
  <c r="BH4" i="1"/>
  <c r="BH50" i="1"/>
  <c r="BH49" i="1"/>
  <c r="BH46" i="1"/>
  <c r="BH45" i="1"/>
  <c r="BH42" i="1"/>
  <c r="BH41" i="1"/>
  <c r="BH38" i="1"/>
  <c r="BH37" i="1"/>
  <c r="BH34" i="1"/>
  <c r="BH33" i="1"/>
  <c r="BH30" i="1"/>
  <c r="BH29" i="1"/>
  <c r="BH26" i="1"/>
  <c r="BH25" i="1"/>
  <c r="BH22" i="1"/>
  <c r="BH21" i="1"/>
  <c r="BH18" i="1"/>
  <c r="BH17" i="1"/>
  <c r="BH14" i="1"/>
  <c r="BH13" i="1"/>
  <c r="BH10" i="1"/>
  <c r="BH9" i="1"/>
  <c r="BH6" i="1"/>
  <c r="BH5" i="1"/>
  <c r="BK57" i="1"/>
  <c r="BK56" i="1"/>
  <c r="BH3" i="1"/>
  <c r="BA57" i="1"/>
  <c r="AZ57" i="1"/>
  <c r="AU57" i="1"/>
  <c r="AT57" i="1"/>
  <c r="AR57" i="1"/>
  <c r="AQ57" i="1"/>
  <c r="AA57" i="1"/>
  <c r="Z57" i="1"/>
  <c r="X57" i="1"/>
  <c r="W57" i="1"/>
  <c r="N57" i="1"/>
  <c r="M57" i="1"/>
  <c r="L57" i="1"/>
  <c r="K57" i="1"/>
  <c r="J57" i="1"/>
  <c r="I57" i="1"/>
  <c r="F57" i="1"/>
  <c r="E57" i="1"/>
  <c r="D57" i="1"/>
  <c r="C57" i="1"/>
  <c r="BA56" i="1"/>
  <c r="AZ56" i="1"/>
  <c r="AU56" i="1"/>
  <c r="AT56" i="1"/>
  <c r="AR56" i="1"/>
  <c r="AQ56" i="1"/>
  <c r="AA56" i="1"/>
  <c r="Z56" i="1"/>
  <c r="X56" i="1"/>
  <c r="W56" i="1"/>
  <c r="N56" i="1"/>
  <c r="M56" i="1"/>
  <c r="L56" i="1"/>
  <c r="K56" i="1"/>
  <c r="J56" i="1"/>
  <c r="BA54" i="1"/>
  <c r="AZ54" i="1"/>
  <c r="AU54" i="1"/>
  <c r="AT54" i="1"/>
  <c r="AR54" i="1"/>
  <c r="AQ54" i="1"/>
  <c r="AA54" i="1"/>
  <c r="Z54" i="1"/>
  <c r="X54" i="1"/>
  <c r="W54" i="1"/>
  <c r="N54" i="1"/>
  <c r="M54" i="1"/>
  <c r="L54" i="1"/>
  <c r="K54" i="1"/>
  <c r="BB51" i="1"/>
  <c r="AV51" i="1"/>
  <c r="AS51" i="1"/>
  <c r="AO51" i="1"/>
  <c r="AN51" i="1"/>
  <c r="AL51" i="1"/>
  <c r="AK51" i="1"/>
  <c r="AH51" i="1"/>
  <c r="AG51" i="1"/>
  <c r="AD51" i="1"/>
  <c r="AC51" i="1"/>
  <c r="AB51" i="1"/>
  <c r="Y51" i="1"/>
  <c r="Q51" i="1"/>
  <c r="P51" i="1"/>
  <c r="O51" i="1"/>
  <c r="G51" i="1"/>
  <c r="H51" i="1" s="1"/>
  <c r="BB50" i="1"/>
  <c r="AV50" i="1"/>
  <c r="AS50" i="1"/>
  <c r="AO50" i="1"/>
  <c r="AN50" i="1"/>
  <c r="AL50" i="1"/>
  <c r="AK50" i="1"/>
  <c r="AH50" i="1"/>
  <c r="AG50" i="1"/>
  <c r="AD50" i="1"/>
  <c r="AC50" i="1"/>
  <c r="AB50" i="1"/>
  <c r="Y50" i="1"/>
  <c r="Q50" i="1"/>
  <c r="P50" i="1"/>
  <c r="O50" i="1"/>
  <c r="G50" i="1"/>
  <c r="H50" i="1" s="1"/>
  <c r="BB49" i="1"/>
  <c r="AV49" i="1"/>
  <c r="AS49" i="1"/>
  <c r="AO49" i="1"/>
  <c r="AN49" i="1"/>
  <c r="AL49" i="1"/>
  <c r="AK49" i="1"/>
  <c r="AH49" i="1"/>
  <c r="AG49" i="1"/>
  <c r="AD49" i="1"/>
  <c r="AC49" i="1"/>
  <c r="AB49" i="1"/>
  <c r="Y49" i="1"/>
  <c r="Q49" i="1"/>
  <c r="P49" i="1"/>
  <c r="O49" i="1"/>
  <c r="G49" i="1"/>
  <c r="H49" i="1" s="1"/>
  <c r="BB48" i="1"/>
  <c r="AV48" i="1"/>
  <c r="AS48" i="1"/>
  <c r="AO48" i="1"/>
  <c r="AN48" i="1"/>
  <c r="AL48" i="1"/>
  <c r="AK48" i="1"/>
  <c r="AH48" i="1"/>
  <c r="AG48" i="1"/>
  <c r="AD48" i="1"/>
  <c r="AC48" i="1"/>
  <c r="AB48" i="1"/>
  <c r="Y48" i="1"/>
  <c r="Q48" i="1"/>
  <c r="P48" i="1"/>
  <c r="O48" i="1"/>
  <c r="G48" i="1"/>
  <c r="H48" i="1" s="1"/>
  <c r="BB47" i="1"/>
  <c r="AV47" i="1"/>
  <c r="AS47" i="1"/>
  <c r="AO47" i="1"/>
  <c r="AN47" i="1"/>
  <c r="AL47" i="1"/>
  <c r="AK47" i="1"/>
  <c r="AH47" i="1"/>
  <c r="AG47" i="1"/>
  <c r="AD47" i="1"/>
  <c r="AC47" i="1"/>
  <c r="AB47" i="1"/>
  <c r="Y47" i="1"/>
  <c r="Q47" i="1"/>
  <c r="P47" i="1"/>
  <c r="O47" i="1"/>
  <c r="G47" i="1"/>
  <c r="H47" i="1" s="1"/>
  <c r="BB46" i="1"/>
  <c r="AV46" i="1"/>
  <c r="AS46" i="1"/>
  <c r="AO46" i="1"/>
  <c r="AN46" i="1"/>
  <c r="AL46" i="1"/>
  <c r="AK46" i="1"/>
  <c r="AH46" i="1"/>
  <c r="AG46" i="1"/>
  <c r="AD46" i="1"/>
  <c r="AC46" i="1"/>
  <c r="AB46" i="1"/>
  <c r="Y46" i="1"/>
  <c r="Q46" i="1"/>
  <c r="P46" i="1"/>
  <c r="O46" i="1"/>
  <c r="G46" i="1"/>
  <c r="H46" i="1" s="1"/>
  <c r="BB45" i="1"/>
  <c r="AV45" i="1"/>
  <c r="AS45" i="1"/>
  <c r="AO45" i="1"/>
  <c r="AN45" i="1"/>
  <c r="AL45" i="1"/>
  <c r="AK45" i="1"/>
  <c r="AH45" i="1"/>
  <c r="AG45" i="1"/>
  <c r="AD45" i="1"/>
  <c r="AC45" i="1"/>
  <c r="AB45" i="1"/>
  <c r="Y45" i="1"/>
  <c r="Q45" i="1"/>
  <c r="P45" i="1"/>
  <c r="O45" i="1"/>
  <c r="G45" i="1"/>
  <c r="H45" i="1" s="1"/>
  <c r="BB44" i="1"/>
  <c r="AV44" i="1"/>
  <c r="AS44" i="1"/>
  <c r="AO44" i="1"/>
  <c r="AN44" i="1"/>
  <c r="AL44" i="1"/>
  <c r="AK44" i="1"/>
  <c r="AH44" i="1"/>
  <c r="AG44" i="1"/>
  <c r="AD44" i="1"/>
  <c r="AC44" i="1"/>
  <c r="AB44" i="1"/>
  <c r="Y44" i="1"/>
  <c r="Q44" i="1"/>
  <c r="P44" i="1"/>
  <c r="O44" i="1"/>
  <c r="G44" i="1"/>
  <c r="H44" i="1" s="1"/>
  <c r="BB43" i="1"/>
  <c r="AV43" i="1"/>
  <c r="AS43" i="1"/>
  <c r="AO43" i="1"/>
  <c r="AN43" i="1"/>
  <c r="AL43" i="1"/>
  <c r="AK43" i="1"/>
  <c r="AH43" i="1"/>
  <c r="AG43" i="1"/>
  <c r="AD43" i="1"/>
  <c r="AC43" i="1"/>
  <c r="AB43" i="1"/>
  <c r="Y43" i="1"/>
  <c r="Q43" i="1"/>
  <c r="P43" i="1"/>
  <c r="O43" i="1"/>
  <c r="G43" i="1"/>
  <c r="H43" i="1" s="1"/>
  <c r="BB42" i="1"/>
  <c r="AV42" i="1"/>
  <c r="AS42" i="1"/>
  <c r="AO42" i="1"/>
  <c r="AN42" i="1"/>
  <c r="AL42" i="1"/>
  <c r="AK42" i="1"/>
  <c r="AH42" i="1"/>
  <c r="AG42" i="1"/>
  <c r="AD42" i="1"/>
  <c r="AC42" i="1"/>
  <c r="AB42" i="1"/>
  <c r="Y42" i="1"/>
  <c r="Q42" i="1"/>
  <c r="P42" i="1"/>
  <c r="O42" i="1"/>
  <c r="G42" i="1"/>
  <c r="H42" i="1" s="1"/>
  <c r="BB41" i="1"/>
  <c r="AV41" i="1"/>
  <c r="AS41" i="1"/>
  <c r="AO41" i="1"/>
  <c r="AN41" i="1"/>
  <c r="AL41" i="1"/>
  <c r="AK41" i="1"/>
  <c r="AH41" i="1"/>
  <c r="AG41" i="1"/>
  <c r="AD41" i="1"/>
  <c r="AC41" i="1"/>
  <c r="AB41" i="1"/>
  <c r="Y41" i="1"/>
  <c r="Q41" i="1"/>
  <c r="P41" i="1"/>
  <c r="O41" i="1"/>
  <c r="G41" i="1"/>
  <c r="H41" i="1" s="1"/>
  <c r="BB40" i="1"/>
  <c r="AV40" i="1"/>
  <c r="AS40" i="1"/>
  <c r="AO40" i="1"/>
  <c r="AN40" i="1"/>
  <c r="AL40" i="1"/>
  <c r="AK40" i="1"/>
  <c r="AH40" i="1"/>
  <c r="AG40" i="1"/>
  <c r="AD40" i="1"/>
  <c r="AC40" i="1"/>
  <c r="AB40" i="1"/>
  <c r="Y40" i="1"/>
  <c r="Q40" i="1"/>
  <c r="P40" i="1"/>
  <c r="O40" i="1"/>
  <c r="G40" i="1"/>
  <c r="H40" i="1" s="1"/>
  <c r="BB39" i="1"/>
  <c r="AV39" i="1"/>
  <c r="AS39" i="1"/>
  <c r="AO39" i="1"/>
  <c r="AN39" i="1"/>
  <c r="AL39" i="1"/>
  <c r="AK39" i="1"/>
  <c r="AH39" i="1"/>
  <c r="AG39" i="1"/>
  <c r="AD39" i="1"/>
  <c r="AC39" i="1"/>
  <c r="AB39" i="1"/>
  <c r="Y39" i="1"/>
  <c r="Q39" i="1"/>
  <c r="P39" i="1"/>
  <c r="O39" i="1"/>
  <c r="G39" i="1"/>
  <c r="H39" i="1" s="1"/>
  <c r="BB38" i="1"/>
  <c r="AV38" i="1"/>
  <c r="AS38" i="1"/>
  <c r="AO38" i="1"/>
  <c r="AN38" i="1"/>
  <c r="AL38" i="1"/>
  <c r="AK38" i="1"/>
  <c r="AH38" i="1"/>
  <c r="AG38" i="1"/>
  <c r="AD38" i="1"/>
  <c r="AC38" i="1"/>
  <c r="AB38" i="1"/>
  <c r="Y38" i="1"/>
  <c r="Q38" i="1"/>
  <c r="P38" i="1"/>
  <c r="O38" i="1"/>
  <c r="G38" i="1"/>
  <c r="H38" i="1" s="1"/>
  <c r="BB37" i="1"/>
  <c r="AV37" i="1"/>
  <c r="AS37" i="1"/>
  <c r="AO37" i="1"/>
  <c r="AN37" i="1"/>
  <c r="AL37" i="1"/>
  <c r="AK37" i="1"/>
  <c r="AH37" i="1"/>
  <c r="AG37" i="1"/>
  <c r="AD37" i="1"/>
  <c r="AC37" i="1"/>
  <c r="AB37" i="1"/>
  <c r="Y37" i="1"/>
  <c r="Q37" i="1"/>
  <c r="P37" i="1"/>
  <c r="O37" i="1"/>
  <c r="G37" i="1"/>
  <c r="BB36" i="1"/>
  <c r="AV36" i="1"/>
  <c r="AS36" i="1"/>
  <c r="AO36" i="1"/>
  <c r="AN36" i="1"/>
  <c r="AL36" i="1"/>
  <c r="AK36" i="1"/>
  <c r="AH36" i="1"/>
  <c r="AG36" i="1"/>
  <c r="AD36" i="1"/>
  <c r="AC36" i="1"/>
  <c r="AB36" i="1"/>
  <c r="Y36" i="1"/>
  <c r="Q36" i="1"/>
  <c r="P36" i="1"/>
  <c r="O36" i="1"/>
  <c r="G36" i="1"/>
  <c r="H36" i="1" s="1"/>
  <c r="BB35" i="1"/>
  <c r="AV35" i="1"/>
  <c r="AS35" i="1"/>
  <c r="AO35" i="1"/>
  <c r="AN35" i="1"/>
  <c r="AL35" i="1"/>
  <c r="AK35" i="1"/>
  <c r="AH35" i="1"/>
  <c r="AG35" i="1"/>
  <c r="AD35" i="1"/>
  <c r="AC35" i="1"/>
  <c r="AB35" i="1"/>
  <c r="Y35" i="1"/>
  <c r="Q35" i="1"/>
  <c r="P35" i="1"/>
  <c r="O35" i="1"/>
  <c r="G35" i="1"/>
  <c r="H35" i="1" s="1"/>
  <c r="BB34" i="1"/>
  <c r="AV34" i="1"/>
  <c r="AS34" i="1"/>
  <c r="AO34" i="1"/>
  <c r="AN34" i="1"/>
  <c r="AL34" i="1"/>
  <c r="AK34" i="1"/>
  <c r="AH34" i="1"/>
  <c r="AG34" i="1"/>
  <c r="AD34" i="1"/>
  <c r="AC34" i="1"/>
  <c r="AB34" i="1"/>
  <c r="Y34" i="1"/>
  <c r="Q34" i="1"/>
  <c r="P34" i="1"/>
  <c r="O34" i="1"/>
  <c r="G34" i="1"/>
  <c r="H34" i="1" s="1"/>
  <c r="BB33" i="1"/>
  <c r="AV33" i="1"/>
  <c r="AS33" i="1"/>
  <c r="AO33" i="1"/>
  <c r="AN33" i="1"/>
  <c r="AL33" i="1"/>
  <c r="AK33" i="1"/>
  <c r="AH33" i="1"/>
  <c r="AG33" i="1"/>
  <c r="AD33" i="1"/>
  <c r="AC33" i="1"/>
  <c r="AB33" i="1"/>
  <c r="Y33" i="1"/>
  <c r="Q33" i="1"/>
  <c r="P33" i="1"/>
  <c r="O33" i="1"/>
  <c r="G33" i="1"/>
  <c r="H33" i="1" s="1"/>
  <c r="BB32" i="1"/>
  <c r="AV32" i="1"/>
  <c r="AS32" i="1"/>
  <c r="AO32" i="1"/>
  <c r="AN32" i="1"/>
  <c r="AL32" i="1"/>
  <c r="AK32" i="1"/>
  <c r="AH32" i="1"/>
  <c r="AG32" i="1"/>
  <c r="AD32" i="1"/>
  <c r="AC32" i="1"/>
  <c r="AB32" i="1"/>
  <c r="Y32" i="1"/>
  <c r="Q32" i="1"/>
  <c r="P32" i="1"/>
  <c r="O32" i="1"/>
  <c r="G32" i="1"/>
  <c r="H32" i="1" s="1"/>
  <c r="BB31" i="1"/>
  <c r="AV31" i="1"/>
  <c r="AS31" i="1"/>
  <c r="AO31" i="1"/>
  <c r="AN31" i="1"/>
  <c r="AL31" i="1"/>
  <c r="AK31" i="1"/>
  <c r="AH31" i="1"/>
  <c r="AG31" i="1"/>
  <c r="AD31" i="1"/>
  <c r="AC31" i="1"/>
  <c r="AB31" i="1"/>
  <c r="Y31" i="1"/>
  <c r="Q31" i="1"/>
  <c r="P31" i="1"/>
  <c r="O31" i="1"/>
  <c r="G31" i="1"/>
  <c r="H31" i="1" s="1"/>
  <c r="BB30" i="1"/>
  <c r="AV30" i="1"/>
  <c r="AS30" i="1"/>
  <c r="AO30" i="1"/>
  <c r="AN30" i="1"/>
  <c r="AL30" i="1"/>
  <c r="AK30" i="1"/>
  <c r="AH30" i="1"/>
  <c r="AG30" i="1"/>
  <c r="AD30" i="1"/>
  <c r="AC30" i="1"/>
  <c r="AB30" i="1"/>
  <c r="Y30" i="1"/>
  <c r="Q30" i="1"/>
  <c r="P30" i="1"/>
  <c r="O30" i="1"/>
  <c r="G30" i="1"/>
  <c r="H30" i="1" s="1"/>
  <c r="BB29" i="1"/>
  <c r="AV29" i="1"/>
  <c r="AS29" i="1"/>
  <c r="AO29" i="1"/>
  <c r="AN29" i="1"/>
  <c r="AL29" i="1"/>
  <c r="AK29" i="1"/>
  <c r="AH29" i="1"/>
  <c r="AG29" i="1"/>
  <c r="AD29" i="1"/>
  <c r="AC29" i="1"/>
  <c r="AB29" i="1"/>
  <c r="Y29" i="1"/>
  <c r="Q29" i="1"/>
  <c r="P29" i="1"/>
  <c r="O29" i="1"/>
  <c r="G29" i="1"/>
  <c r="H29" i="1" s="1"/>
  <c r="BB28" i="1"/>
  <c r="AV28" i="1"/>
  <c r="AS28" i="1"/>
  <c r="AO28" i="1"/>
  <c r="AN28" i="1"/>
  <c r="AL28" i="1"/>
  <c r="AK28" i="1"/>
  <c r="AH28" i="1"/>
  <c r="AG28" i="1"/>
  <c r="AD28" i="1"/>
  <c r="AC28" i="1"/>
  <c r="AB28" i="1"/>
  <c r="Y28" i="1"/>
  <c r="Q28" i="1"/>
  <c r="P28" i="1"/>
  <c r="O28" i="1"/>
  <c r="G28" i="1"/>
  <c r="H28" i="1" s="1"/>
  <c r="BB27" i="1"/>
  <c r="AV27" i="1"/>
  <c r="AS27" i="1"/>
  <c r="AO27" i="1"/>
  <c r="AN27" i="1"/>
  <c r="AL27" i="1"/>
  <c r="AK27" i="1"/>
  <c r="AH27" i="1"/>
  <c r="AG27" i="1"/>
  <c r="AD27" i="1"/>
  <c r="AC27" i="1"/>
  <c r="AB27" i="1"/>
  <c r="Y27" i="1"/>
  <c r="Q27" i="1"/>
  <c r="P27" i="1"/>
  <c r="O27" i="1"/>
  <c r="G27" i="1"/>
  <c r="H27" i="1" s="1"/>
  <c r="BB26" i="1"/>
  <c r="AV26" i="1"/>
  <c r="AS26" i="1"/>
  <c r="AO26" i="1"/>
  <c r="AN26" i="1"/>
  <c r="AL26" i="1"/>
  <c r="AK26" i="1"/>
  <c r="AH26" i="1"/>
  <c r="AG26" i="1"/>
  <c r="AD26" i="1"/>
  <c r="AC26" i="1"/>
  <c r="AB26" i="1"/>
  <c r="Y26" i="1"/>
  <c r="Q26" i="1"/>
  <c r="P26" i="1"/>
  <c r="O26" i="1"/>
  <c r="G26" i="1"/>
  <c r="H26" i="1" s="1"/>
  <c r="BB25" i="1"/>
  <c r="AV25" i="1"/>
  <c r="AS25" i="1"/>
  <c r="AO25" i="1"/>
  <c r="AN25" i="1"/>
  <c r="AL25" i="1"/>
  <c r="AK25" i="1"/>
  <c r="AH25" i="1"/>
  <c r="AG25" i="1"/>
  <c r="AD25" i="1"/>
  <c r="AC25" i="1"/>
  <c r="AB25" i="1"/>
  <c r="Y25" i="1"/>
  <c r="Q25" i="1"/>
  <c r="P25" i="1"/>
  <c r="O25" i="1"/>
  <c r="G25" i="1"/>
  <c r="H25" i="1" s="1"/>
  <c r="BB24" i="1"/>
  <c r="AV24" i="1"/>
  <c r="AS24" i="1"/>
  <c r="AO24" i="1"/>
  <c r="AN24" i="1"/>
  <c r="AL24" i="1"/>
  <c r="AK24" i="1"/>
  <c r="AH24" i="1"/>
  <c r="AG24" i="1"/>
  <c r="AD24" i="1"/>
  <c r="AC24" i="1"/>
  <c r="AB24" i="1"/>
  <c r="Y24" i="1"/>
  <c r="Q24" i="1"/>
  <c r="P24" i="1"/>
  <c r="O24" i="1"/>
  <c r="G24" i="1"/>
  <c r="H24" i="1" s="1"/>
  <c r="BB23" i="1"/>
  <c r="AV23" i="1"/>
  <c r="AS23" i="1"/>
  <c r="AO23" i="1"/>
  <c r="AN23" i="1"/>
  <c r="AL23" i="1"/>
  <c r="AK23" i="1"/>
  <c r="AH23" i="1"/>
  <c r="AG23" i="1"/>
  <c r="AD23" i="1"/>
  <c r="AC23" i="1"/>
  <c r="AB23" i="1"/>
  <c r="Y23" i="1"/>
  <c r="Q23" i="1"/>
  <c r="P23" i="1"/>
  <c r="O23" i="1"/>
  <c r="G23" i="1"/>
  <c r="H23" i="1" s="1"/>
  <c r="BB22" i="1"/>
  <c r="AV22" i="1"/>
  <c r="AS22" i="1"/>
  <c r="AO22" i="1"/>
  <c r="AN22" i="1"/>
  <c r="AL22" i="1"/>
  <c r="AK22" i="1"/>
  <c r="AH22" i="1"/>
  <c r="AG22" i="1"/>
  <c r="AD22" i="1"/>
  <c r="AC22" i="1"/>
  <c r="AB22" i="1"/>
  <c r="Y22" i="1"/>
  <c r="Q22" i="1"/>
  <c r="P22" i="1"/>
  <c r="O22" i="1"/>
  <c r="G22" i="1"/>
  <c r="H22" i="1" s="1"/>
  <c r="BB21" i="1"/>
  <c r="AV21" i="1"/>
  <c r="AS21" i="1"/>
  <c r="AO21" i="1"/>
  <c r="AN21" i="1"/>
  <c r="AL21" i="1"/>
  <c r="AK21" i="1"/>
  <c r="AH21" i="1"/>
  <c r="AG21" i="1"/>
  <c r="AD21" i="1"/>
  <c r="AC21" i="1"/>
  <c r="AB21" i="1"/>
  <c r="Y21" i="1"/>
  <c r="Q21" i="1"/>
  <c r="P21" i="1"/>
  <c r="O21" i="1"/>
  <c r="G21" i="1"/>
  <c r="H21" i="1" s="1"/>
  <c r="BB20" i="1"/>
  <c r="AV20" i="1"/>
  <c r="AS20" i="1"/>
  <c r="AO20" i="1"/>
  <c r="AN20" i="1"/>
  <c r="AL20" i="1"/>
  <c r="AK20" i="1"/>
  <c r="AH20" i="1"/>
  <c r="AG20" i="1"/>
  <c r="AD20" i="1"/>
  <c r="AC20" i="1"/>
  <c r="AB20" i="1"/>
  <c r="Y20" i="1"/>
  <c r="Q20" i="1"/>
  <c r="P20" i="1"/>
  <c r="O20" i="1"/>
  <c r="G20" i="1"/>
  <c r="H20" i="1" s="1"/>
  <c r="BB19" i="1"/>
  <c r="AV19" i="1"/>
  <c r="AS19" i="1"/>
  <c r="AO19" i="1"/>
  <c r="AN19" i="1"/>
  <c r="AL19" i="1"/>
  <c r="AK19" i="1"/>
  <c r="AH19" i="1"/>
  <c r="AG19" i="1"/>
  <c r="AD19" i="1"/>
  <c r="AC19" i="1"/>
  <c r="AB19" i="1"/>
  <c r="Y19" i="1"/>
  <c r="Q19" i="1"/>
  <c r="P19" i="1"/>
  <c r="O19" i="1"/>
  <c r="G19" i="1"/>
  <c r="H19" i="1" s="1"/>
  <c r="BB18" i="1"/>
  <c r="AV18" i="1"/>
  <c r="AS18" i="1"/>
  <c r="AO18" i="1"/>
  <c r="AN18" i="1"/>
  <c r="AL18" i="1"/>
  <c r="AK18" i="1"/>
  <c r="AH18" i="1"/>
  <c r="AG18" i="1"/>
  <c r="AD18" i="1"/>
  <c r="AC18" i="1"/>
  <c r="AB18" i="1"/>
  <c r="Y18" i="1"/>
  <c r="Q18" i="1"/>
  <c r="P18" i="1"/>
  <c r="O18" i="1"/>
  <c r="G18" i="1"/>
  <c r="H18" i="1" s="1"/>
  <c r="BB17" i="1"/>
  <c r="AV17" i="1"/>
  <c r="AS17" i="1"/>
  <c r="AO17" i="1"/>
  <c r="AN17" i="1"/>
  <c r="AL17" i="1"/>
  <c r="AK17" i="1"/>
  <c r="AH17" i="1"/>
  <c r="AG17" i="1"/>
  <c r="AD17" i="1"/>
  <c r="AC17" i="1"/>
  <c r="AB17" i="1"/>
  <c r="Y17" i="1"/>
  <c r="Q17" i="1"/>
  <c r="P17" i="1"/>
  <c r="O17" i="1"/>
  <c r="G17" i="1"/>
  <c r="H17" i="1" s="1"/>
  <c r="BB16" i="1"/>
  <c r="AV16" i="1"/>
  <c r="AS16" i="1"/>
  <c r="AO16" i="1"/>
  <c r="AN16" i="1"/>
  <c r="AL16" i="1"/>
  <c r="AK16" i="1"/>
  <c r="AH16" i="1"/>
  <c r="AG16" i="1"/>
  <c r="AD16" i="1"/>
  <c r="AC16" i="1"/>
  <c r="AB16" i="1"/>
  <c r="Y16" i="1"/>
  <c r="Q16" i="1"/>
  <c r="P16" i="1"/>
  <c r="O16" i="1"/>
  <c r="G16" i="1"/>
  <c r="H16" i="1" s="1"/>
  <c r="BB15" i="1"/>
  <c r="AV15" i="1"/>
  <c r="AS15" i="1"/>
  <c r="AO15" i="1"/>
  <c r="AN15" i="1"/>
  <c r="AL15" i="1"/>
  <c r="AK15" i="1"/>
  <c r="AH15" i="1"/>
  <c r="AG15" i="1"/>
  <c r="AD15" i="1"/>
  <c r="AC15" i="1"/>
  <c r="AB15" i="1"/>
  <c r="Y15" i="1"/>
  <c r="Q15" i="1"/>
  <c r="P15" i="1"/>
  <c r="O15" i="1"/>
  <c r="G15" i="1"/>
  <c r="H15" i="1" s="1"/>
  <c r="BB14" i="1"/>
  <c r="AV14" i="1"/>
  <c r="AS14" i="1"/>
  <c r="AO14" i="1"/>
  <c r="AN14" i="1"/>
  <c r="AL14" i="1"/>
  <c r="AK14" i="1"/>
  <c r="AH14" i="1"/>
  <c r="AG14" i="1"/>
  <c r="AD14" i="1"/>
  <c r="AC14" i="1"/>
  <c r="AB14" i="1"/>
  <c r="Y14" i="1"/>
  <c r="Q14" i="1"/>
  <c r="P14" i="1"/>
  <c r="O14" i="1"/>
  <c r="G14" i="1"/>
  <c r="H14" i="1" s="1"/>
  <c r="BB13" i="1"/>
  <c r="AV13" i="1"/>
  <c r="AS13" i="1"/>
  <c r="AO13" i="1"/>
  <c r="AN13" i="1"/>
  <c r="AL13" i="1"/>
  <c r="AK13" i="1"/>
  <c r="AH13" i="1"/>
  <c r="AG13" i="1"/>
  <c r="AD13" i="1"/>
  <c r="AC13" i="1"/>
  <c r="AB13" i="1"/>
  <c r="Y13" i="1"/>
  <c r="Q13" i="1"/>
  <c r="P13" i="1"/>
  <c r="O13" i="1"/>
  <c r="G13" i="1"/>
  <c r="H13" i="1" s="1"/>
  <c r="BB12" i="1"/>
  <c r="AV12" i="1"/>
  <c r="AS12" i="1"/>
  <c r="AO12" i="1"/>
  <c r="AN12" i="1"/>
  <c r="AL12" i="1"/>
  <c r="AK12" i="1"/>
  <c r="AH12" i="1"/>
  <c r="AG12" i="1"/>
  <c r="AD12" i="1"/>
  <c r="AC12" i="1"/>
  <c r="AB12" i="1"/>
  <c r="Y12" i="1"/>
  <c r="Q12" i="1"/>
  <c r="P12" i="1"/>
  <c r="O12" i="1"/>
  <c r="G12" i="1"/>
  <c r="H12" i="1" s="1"/>
  <c r="BB11" i="1"/>
  <c r="AV11" i="1"/>
  <c r="AS11" i="1"/>
  <c r="AO11" i="1"/>
  <c r="AN11" i="1"/>
  <c r="AL11" i="1"/>
  <c r="AK11" i="1"/>
  <c r="AH11" i="1"/>
  <c r="AG11" i="1"/>
  <c r="AD11" i="1"/>
  <c r="AC11" i="1"/>
  <c r="AB11" i="1"/>
  <c r="Y11" i="1"/>
  <c r="Q11" i="1"/>
  <c r="P11" i="1"/>
  <c r="O11" i="1"/>
  <c r="G11" i="1"/>
  <c r="H11" i="1" s="1"/>
  <c r="BB10" i="1"/>
  <c r="AV10" i="1"/>
  <c r="AS10" i="1"/>
  <c r="AO10" i="1"/>
  <c r="AN10" i="1"/>
  <c r="AL10" i="1"/>
  <c r="AK10" i="1"/>
  <c r="AH10" i="1"/>
  <c r="AG10" i="1"/>
  <c r="AD10" i="1"/>
  <c r="AC10" i="1"/>
  <c r="AB10" i="1"/>
  <c r="Y10" i="1"/>
  <c r="Q10" i="1"/>
  <c r="P10" i="1"/>
  <c r="O10" i="1"/>
  <c r="G10" i="1"/>
  <c r="H10" i="1" s="1"/>
  <c r="BB9" i="1"/>
  <c r="AV9" i="1"/>
  <c r="AS9" i="1"/>
  <c r="AO9" i="1"/>
  <c r="AN9" i="1"/>
  <c r="AL9" i="1"/>
  <c r="AK9" i="1"/>
  <c r="AH9" i="1"/>
  <c r="AG9" i="1"/>
  <c r="AD9" i="1"/>
  <c r="AC9" i="1"/>
  <c r="AB9" i="1"/>
  <c r="Y9" i="1"/>
  <c r="Q9" i="1"/>
  <c r="P9" i="1"/>
  <c r="O9" i="1"/>
  <c r="G9" i="1"/>
  <c r="H9" i="1" s="1"/>
  <c r="BB8" i="1"/>
  <c r="AV8" i="1"/>
  <c r="AS8" i="1"/>
  <c r="AO8" i="1"/>
  <c r="AN8" i="1"/>
  <c r="AL8" i="1"/>
  <c r="AK8" i="1"/>
  <c r="AH8" i="1"/>
  <c r="AG8" i="1"/>
  <c r="AD8" i="1"/>
  <c r="AC8" i="1"/>
  <c r="AB8" i="1"/>
  <c r="Y8" i="1"/>
  <c r="Q8" i="1"/>
  <c r="P8" i="1"/>
  <c r="O8" i="1"/>
  <c r="G8" i="1"/>
  <c r="H8" i="1" s="1"/>
  <c r="BB7" i="1"/>
  <c r="AV7" i="1"/>
  <c r="AS7" i="1"/>
  <c r="AO7" i="1"/>
  <c r="AN7" i="1"/>
  <c r="AL7" i="1"/>
  <c r="AK7" i="1"/>
  <c r="AH7" i="1"/>
  <c r="AG7" i="1"/>
  <c r="AD7" i="1"/>
  <c r="AC7" i="1"/>
  <c r="AB7" i="1"/>
  <c r="Y7" i="1"/>
  <c r="Q7" i="1"/>
  <c r="P7" i="1"/>
  <c r="O7" i="1"/>
  <c r="G7" i="1"/>
  <c r="H7" i="1" s="1"/>
  <c r="BB6" i="1"/>
  <c r="AV6" i="1"/>
  <c r="AS6" i="1"/>
  <c r="AO6" i="1"/>
  <c r="AN6" i="1"/>
  <c r="AL6" i="1"/>
  <c r="AK6" i="1"/>
  <c r="AH6" i="1"/>
  <c r="AG6" i="1"/>
  <c r="AD6" i="1"/>
  <c r="AC6" i="1"/>
  <c r="AB6" i="1"/>
  <c r="Y6" i="1"/>
  <c r="Q6" i="1"/>
  <c r="P6" i="1"/>
  <c r="O6" i="1"/>
  <c r="G6" i="1"/>
  <c r="H6" i="1" s="1"/>
  <c r="BB5" i="1"/>
  <c r="AV5" i="1"/>
  <c r="AS5" i="1"/>
  <c r="AO5" i="1"/>
  <c r="AN5" i="1"/>
  <c r="AL5" i="1"/>
  <c r="AK5" i="1"/>
  <c r="AH5" i="1"/>
  <c r="AG5" i="1"/>
  <c r="AD5" i="1"/>
  <c r="AC5" i="1"/>
  <c r="AB5" i="1"/>
  <c r="Y5" i="1"/>
  <c r="Q5" i="1"/>
  <c r="P5" i="1"/>
  <c r="O5" i="1"/>
  <c r="G5" i="1"/>
  <c r="H5" i="1" s="1"/>
  <c r="BB4" i="1"/>
  <c r="AV4" i="1"/>
  <c r="AS4" i="1"/>
  <c r="AO4" i="1"/>
  <c r="AN4" i="1"/>
  <c r="AL4" i="1"/>
  <c r="AK4" i="1"/>
  <c r="AH4" i="1"/>
  <c r="AG4" i="1"/>
  <c r="AD4" i="1"/>
  <c r="AC4" i="1"/>
  <c r="AB4" i="1"/>
  <c r="Y4" i="1"/>
  <c r="Q4" i="1"/>
  <c r="P4" i="1"/>
  <c r="O4" i="1"/>
  <c r="G4" i="1"/>
  <c r="BB3" i="1"/>
  <c r="AV3" i="1"/>
  <c r="AS3" i="1"/>
  <c r="AO3" i="1"/>
  <c r="AL3" i="1"/>
  <c r="AK3" i="1"/>
  <c r="AH3" i="1"/>
  <c r="AG3" i="1"/>
  <c r="AD3" i="1"/>
  <c r="AC3" i="1"/>
  <c r="AB3" i="1"/>
  <c r="Y3" i="1"/>
  <c r="Q3" i="1"/>
  <c r="P3" i="1"/>
  <c r="O3" i="1"/>
  <c r="G56" i="1" l="1"/>
  <c r="H37" i="1"/>
  <c r="H4" i="1"/>
  <c r="R40" i="1"/>
  <c r="AF40" i="1"/>
  <c r="AF41" i="1"/>
  <c r="R42" i="1"/>
  <c r="AF42" i="1"/>
  <c r="BH57" i="1"/>
  <c r="O60" i="1"/>
  <c r="O59" i="1"/>
  <c r="AB60" i="1"/>
  <c r="AB59" i="1"/>
  <c r="AH60" i="1"/>
  <c r="AH59" i="1"/>
  <c r="AO59" i="1"/>
  <c r="AO60" i="1"/>
  <c r="Y59" i="1"/>
  <c r="Y60" i="1"/>
  <c r="BB60" i="1"/>
  <c r="BB59" i="1"/>
  <c r="P60" i="1"/>
  <c r="P59" i="1"/>
  <c r="AC59" i="1"/>
  <c r="AC60" i="1"/>
  <c r="AK59" i="1"/>
  <c r="AK60" i="1"/>
  <c r="AS59" i="1"/>
  <c r="AS60" i="1"/>
  <c r="AE39" i="1"/>
  <c r="AP40" i="1"/>
  <c r="AJ41" i="1"/>
  <c r="AP42" i="1"/>
  <c r="G59" i="1"/>
  <c r="G60" i="1"/>
  <c r="AG59" i="1"/>
  <c r="AG60" i="1"/>
  <c r="AN60" i="1"/>
  <c r="AN59" i="1"/>
  <c r="Q59" i="1"/>
  <c r="Q60" i="1"/>
  <c r="AD60" i="1"/>
  <c r="AD59" i="1"/>
  <c r="AL60" i="1"/>
  <c r="AL59" i="1"/>
  <c r="AV60" i="1"/>
  <c r="AV59" i="1"/>
  <c r="BH56" i="1"/>
  <c r="BH59" i="1"/>
  <c r="BH60" i="1"/>
  <c r="AI40" i="1"/>
  <c r="AJ40" i="1"/>
  <c r="AI42" i="1"/>
  <c r="AJ42" i="1"/>
  <c r="AF43" i="1"/>
  <c r="AJ43" i="1"/>
  <c r="AF44" i="1"/>
  <c r="AJ44" i="1"/>
  <c r="AF45" i="1"/>
  <c r="AJ45" i="1"/>
  <c r="AF46" i="1"/>
  <c r="AJ46" i="1"/>
  <c r="AF47" i="1"/>
  <c r="AJ47" i="1"/>
  <c r="AF48" i="1"/>
  <c r="AJ48" i="1"/>
  <c r="AF49" i="1"/>
  <c r="AJ49" i="1"/>
  <c r="AF50" i="1"/>
  <c r="AJ50" i="1"/>
  <c r="AF51" i="1"/>
  <c r="AJ51" i="1"/>
  <c r="AF3" i="1"/>
  <c r="AJ3" i="1"/>
  <c r="AF4" i="1"/>
  <c r="AJ4" i="1"/>
  <c r="AF5" i="1"/>
  <c r="AJ5" i="1"/>
  <c r="AF6" i="1"/>
  <c r="AJ6" i="1"/>
  <c r="AF7" i="1"/>
  <c r="AJ7" i="1"/>
  <c r="AF8" i="1"/>
  <c r="AJ8" i="1"/>
  <c r="AF9" i="1"/>
  <c r="AJ9" i="1"/>
  <c r="AF10" i="1"/>
  <c r="AJ10" i="1"/>
  <c r="AF11" i="1"/>
  <c r="AJ11" i="1"/>
  <c r="AF12" i="1"/>
  <c r="AJ12" i="1"/>
  <c r="AF13" i="1"/>
  <c r="AJ13" i="1"/>
  <c r="AF14" i="1"/>
  <c r="AJ14" i="1"/>
  <c r="AF15" i="1"/>
  <c r="AJ15" i="1"/>
  <c r="AF16" i="1"/>
  <c r="AJ16" i="1"/>
  <c r="AF17" i="1"/>
  <c r="AJ17" i="1"/>
  <c r="AF18" i="1"/>
  <c r="AJ18" i="1"/>
  <c r="AF19" i="1"/>
  <c r="AJ19" i="1"/>
  <c r="AF20" i="1"/>
  <c r="AJ20" i="1"/>
  <c r="AF21" i="1"/>
  <c r="AJ21" i="1"/>
  <c r="AF22" i="1"/>
  <c r="AJ22" i="1"/>
  <c r="AF23" i="1"/>
  <c r="AJ23" i="1"/>
  <c r="AF24" i="1"/>
  <c r="AJ24" i="1"/>
  <c r="AF25" i="1"/>
  <c r="AJ25" i="1"/>
  <c r="AF26" i="1"/>
  <c r="AJ26" i="1"/>
  <c r="AF27" i="1"/>
  <c r="AJ27" i="1"/>
  <c r="AF28" i="1"/>
  <c r="AJ28" i="1"/>
  <c r="AF29" i="1"/>
  <c r="AJ29" i="1"/>
  <c r="AF30" i="1"/>
  <c r="AJ30" i="1"/>
  <c r="AF31" i="1"/>
  <c r="AJ31" i="1"/>
  <c r="AF32" i="1"/>
  <c r="AJ32" i="1"/>
  <c r="AF33" i="1"/>
  <c r="AJ33" i="1"/>
  <c r="AF34" i="1"/>
  <c r="AJ34" i="1"/>
  <c r="AF35" i="1"/>
  <c r="AJ35" i="1"/>
  <c r="AF36" i="1"/>
  <c r="AJ36" i="1"/>
  <c r="AF37" i="1"/>
  <c r="AJ37" i="1"/>
  <c r="AF38" i="1"/>
  <c r="AJ38" i="1"/>
  <c r="AF39" i="1"/>
  <c r="AJ39" i="1"/>
  <c r="AE4" i="1"/>
  <c r="AE6" i="1"/>
  <c r="R7" i="1"/>
  <c r="AI7" i="1"/>
  <c r="AP7" i="1"/>
  <c r="AI8" i="1"/>
  <c r="AP8" i="1"/>
  <c r="R10" i="1"/>
  <c r="AI10" i="1"/>
  <c r="AP10" i="1"/>
  <c r="AE21" i="1"/>
  <c r="AE23" i="1"/>
  <c r="R24" i="1"/>
  <c r="AI24" i="1"/>
  <c r="AP24" i="1"/>
  <c r="R26" i="1"/>
  <c r="AI26" i="1"/>
  <c r="AP26" i="1"/>
  <c r="AE13" i="1"/>
  <c r="AE15" i="1"/>
  <c r="R16" i="1"/>
  <c r="AI16" i="1"/>
  <c r="AP16" i="1"/>
  <c r="R18" i="1"/>
  <c r="AI18" i="1"/>
  <c r="AP18" i="1"/>
  <c r="AE29" i="1"/>
  <c r="AE31" i="1"/>
  <c r="R32" i="1"/>
  <c r="AI32" i="1"/>
  <c r="AP32" i="1"/>
  <c r="R34" i="1"/>
  <c r="AI34" i="1"/>
  <c r="AP34" i="1"/>
  <c r="AE45" i="1"/>
  <c r="AE47" i="1"/>
  <c r="R48" i="1"/>
  <c r="AI48" i="1"/>
  <c r="AP48" i="1"/>
  <c r="R49" i="1"/>
  <c r="AI49" i="1"/>
  <c r="AP49" i="1"/>
  <c r="R50" i="1"/>
  <c r="AI50" i="1"/>
  <c r="AP50" i="1"/>
  <c r="R51" i="1"/>
  <c r="AE51" i="1"/>
  <c r="AI51" i="1"/>
  <c r="AP51" i="1"/>
  <c r="R5" i="1"/>
  <c r="AI5" i="1"/>
  <c r="AP5" i="1"/>
  <c r="AE9" i="1"/>
  <c r="AE11" i="1"/>
  <c r="R12" i="1"/>
  <c r="AI12" i="1"/>
  <c r="AP12" i="1"/>
  <c r="R14" i="1"/>
  <c r="AI14" i="1"/>
  <c r="AP14" i="1"/>
  <c r="AE17" i="1"/>
  <c r="AE19" i="1"/>
  <c r="R20" i="1"/>
  <c r="AI20" i="1"/>
  <c r="AP20" i="1"/>
  <c r="R22" i="1"/>
  <c r="AI22" i="1"/>
  <c r="AP22" i="1"/>
  <c r="AE25" i="1"/>
  <c r="AE27" i="1"/>
  <c r="R28" i="1"/>
  <c r="AI28" i="1"/>
  <c r="AP28" i="1"/>
  <c r="R30" i="1"/>
  <c r="AI30" i="1"/>
  <c r="AP30" i="1"/>
  <c r="AE33" i="1"/>
  <c r="AE35" i="1"/>
  <c r="R36" i="1"/>
  <c r="AI36" i="1"/>
  <c r="AP36" i="1"/>
  <c r="R38" i="1"/>
  <c r="AI38" i="1"/>
  <c r="AP38" i="1"/>
  <c r="AE41" i="1"/>
  <c r="AE43" i="1"/>
  <c r="R44" i="1"/>
  <c r="AI44" i="1"/>
  <c r="AP44" i="1"/>
  <c r="R46" i="1"/>
  <c r="AI46" i="1"/>
  <c r="AP46" i="1"/>
  <c r="AM11" i="1"/>
  <c r="AM19" i="1"/>
  <c r="AM27" i="1"/>
  <c r="AM35" i="1"/>
  <c r="AM43" i="1"/>
  <c r="AM6" i="1"/>
  <c r="AM15" i="1"/>
  <c r="AM23" i="1"/>
  <c r="AM31" i="1"/>
  <c r="AM39" i="1"/>
  <c r="AM47" i="1"/>
  <c r="AM48" i="1"/>
  <c r="AM49" i="1"/>
  <c r="AM4" i="1"/>
  <c r="AM9" i="1"/>
  <c r="AM13" i="1"/>
  <c r="AM17" i="1"/>
  <c r="AM21" i="1"/>
  <c r="AM25" i="1"/>
  <c r="AM29" i="1"/>
  <c r="AM33" i="1"/>
  <c r="AM41" i="1"/>
  <c r="AM45" i="1"/>
  <c r="AM50" i="1"/>
  <c r="AM51" i="1"/>
  <c r="R4" i="1"/>
  <c r="AI4" i="1"/>
  <c r="AP4" i="1"/>
  <c r="AE5" i="1"/>
  <c r="AM5" i="1"/>
  <c r="R6" i="1"/>
  <c r="AI6" i="1"/>
  <c r="AP6" i="1"/>
  <c r="AE7" i="1"/>
  <c r="AM7" i="1"/>
  <c r="R8" i="1"/>
  <c r="AE8" i="1"/>
  <c r="AM8" i="1"/>
  <c r="R9" i="1"/>
  <c r="AI9" i="1"/>
  <c r="AP9" i="1"/>
  <c r="AE10" i="1"/>
  <c r="AM10" i="1"/>
  <c r="R11" i="1"/>
  <c r="AI11" i="1"/>
  <c r="AP11" i="1"/>
  <c r="AE12" i="1"/>
  <c r="AM12" i="1"/>
  <c r="R13" i="1"/>
  <c r="AI13" i="1"/>
  <c r="AP13" i="1"/>
  <c r="AE14" i="1"/>
  <c r="AM14" i="1"/>
  <c r="R15" i="1"/>
  <c r="AI15" i="1"/>
  <c r="AP15" i="1"/>
  <c r="AE16" i="1"/>
  <c r="AM16" i="1"/>
  <c r="R17" i="1"/>
  <c r="AI17" i="1"/>
  <c r="AP17" i="1"/>
  <c r="AE18" i="1"/>
  <c r="AM18" i="1"/>
  <c r="R19" i="1"/>
  <c r="AI19" i="1"/>
  <c r="AP19" i="1"/>
  <c r="AE20" i="1"/>
  <c r="AM20" i="1"/>
  <c r="R21" i="1"/>
  <c r="AI21" i="1"/>
  <c r="AP21" i="1"/>
  <c r="AE22" i="1"/>
  <c r="AM22" i="1"/>
  <c r="R23" i="1"/>
  <c r="AI23" i="1"/>
  <c r="AP23" i="1"/>
  <c r="AE24" i="1"/>
  <c r="AM24" i="1"/>
  <c r="R25" i="1"/>
  <c r="AI25" i="1"/>
  <c r="AP25" i="1"/>
  <c r="AE26" i="1"/>
  <c r="AM26" i="1"/>
  <c r="R27" i="1"/>
  <c r="AI27" i="1"/>
  <c r="AP27" i="1"/>
  <c r="AE28" i="1"/>
  <c r="AM28" i="1"/>
  <c r="R29" i="1"/>
  <c r="AI29" i="1"/>
  <c r="AP29" i="1"/>
  <c r="AE30" i="1"/>
  <c r="AM30" i="1"/>
  <c r="R31" i="1"/>
  <c r="AI31" i="1"/>
  <c r="AP31" i="1"/>
  <c r="AE32" i="1"/>
  <c r="AM32" i="1"/>
  <c r="R33" i="1"/>
  <c r="AI33" i="1"/>
  <c r="AP33" i="1"/>
  <c r="AE34" i="1"/>
  <c r="AM34" i="1"/>
  <c r="R35" i="1"/>
  <c r="AI35" i="1"/>
  <c r="AP35" i="1"/>
  <c r="AE36" i="1"/>
  <c r="AM36" i="1"/>
  <c r="AE38" i="1"/>
  <c r="AM38" i="1"/>
  <c r="R39" i="1"/>
  <c r="AI39" i="1"/>
  <c r="AP39" i="1"/>
  <c r="AE40" i="1"/>
  <c r="AM40" i="1"/>
  <c r="R41" i="1"/>
  <c r="AI41" i="1"/>
  <c r="AP41" i="1"/>
  <c r="AE42" i="1"/>
  <c r="AM42" i="1"/>
  <c r="R43" i="1"/>
  <c r="AI43" i="1"/>
  <c r="AP43" i="1"/>
  <c r="AE44" i="1"/>
  <c r="AM44" i="1"/>
  <c r="R45" i="1"/>
  <c r="AI45" i="1"/>
  <c r="AP45" i="1"/>
  <c r="AE46" i="1"/>
  <c r="AM46" i="1"/>
  <c r="R47" i="1"/>
  <c r="AI47" i="1"/>
  <c r="AP47" i="1"/>
  <c r="AE48" i="1"/>
  <c r="AE49" i="1"/>
  <c r="AE50" i="1"/>
  <c r="Y54" i="1"/>
  <c r="AK54" i="1"/>
  <c r="AM3" i="1"/>
  <c r="AS54" i="1"/>
  <c r="O54" i="1"/>
  <c r="Q54" i="1"/>
  <c r="AC54" i="1"/>
  <c r="AE3" i="1"/>
  <c r="AH54" i="1"/>
  <c r="AO54" i="1"/>
  <c r="BB54" i="1"/>
  <c r="P54" i="1"/>
  <c r="R3" i="1"/>
  <c r="AB54" i="1"/>
  <c r="AD54" i="1"/>
  <c r="AG54" i="1"/>
  <c r="AI3" i="1"/>
  <c r="AL54" i="1"/>
  <c r="AN54" i="1"/>
  <c r="AP3" i="1"/>
  <c r="AV54" i="1"/>
  <c r="O57" i="1"/>
  <c r="O56" i="1"/>
  <c r="Q57" i="1"/>
  <c r="Q56" i="1"/>
  <c r="Y57" i="1"/>
  <c r="Y56" i="1"/>
  <c r="AC57" i="1"/>
  <c r="AC56" i="1"/>
  <c r="AE37" i="1"/>
  <c r="AH57" i="1"/>
  <c r="AH56" i="1"/>
  <c r="AI37" i="1"/>
  <c r="AS57" i="1"/>
  <c r="AS56" i="1"/>
  <c r="BB57" i="1"/>
  <c r="BB56" i="1"/>
  <c r="G57" i="1"/>
  <c r="P56" i="1"/>
  <c r="P57" i="1"/>
  <c r="R37" i="1"/>
  <c r="AK57" i="1"/>
  <c r="AK56" i="1"/>
  <c r="AM37" i="1"/>
  <c r="AO57" i="1"/>
  <c r="AO56" i="1"/>
  <c r="AP37" i="1"/>
  <c r="AB56" i="1"/>
  <c r="AB57" i="1"/>
  <c r="AD56" i="1"/>
  <c r="AD57" i="1"/>
  <c r="AG56" i="1"/>
  <c r="AG57" i="1"/>
  <c r="AL56" i="1"/>
  <c r="AL57" i="1"/>
  <c r="AN56" i="1"/>
  <c r="AN57" i="1"/>
  <c r="AV56" i="1"/>
  <c r="AV57" i="1"/>
  <c r="H59" i="1" l="1"/>
  <c r="H60" i="1"/>
  <c r="H56" i="1"/>
  <c r="H57" i="1"/>
  <c r="AP60" i="1"/>
  <c r="AP59" i="1"/>
  <c r="R60" i="1"/>
  <c r="R59" i="1"/>
  <c r="AF60" i="1"/>
  <c r="AF59" i="1"/>
  <c r="AI60" i="1"/>
  <c r="AI59" i="1"/>
  <c r="AM60" i="1"/>
  <c r="AM59" i="1"/>
  <c r="AE60" i="1"/>
  <c r="AE59" i="1"/>
  <c r="AJ60" i="1"/>
  <c r="AJ59" i="1"/>
  <c r="AJ56" i="1"/>
  <c r="AJ57" i="1"/>
  <c r="AJ54" i="1"/>
  <c r="AF57" i="1"/>
  <c r="AF56" i="1"/>
  <c r="AF54" i="1"/>
  <c r="AM57" i="1"/>
  <c r="AM56" i="1"/>
  <c r="AI56" i="1"/>
  <c r="AI57" i="1"/>
  <c r="AP54" i="1"/>
  <c r="AE54" i="1"/>
  <c r="AP56" i="1"/>
  <c r="AP57" i="1"/>
  <c r="R56" i="1"/>
  <c r="R57" i="1"/>
  <c r="AE57" i="1"/>
  <c r="AE56" i="1"/>
  <c r="AI54" i="1"/>
  <c r="R54" i="1"/>
  <c r="AM54" i="1"/>
</calcChain>
</file>

<file path=xl/comments1.xml><?xml version="1.0" encoding="utf-8"?>
<comments xmlns="http://schemas.openxmlformats.org/spreadsheetml/2006/main">
  <authors>
    <author>Freddy</author>
  </authors>
  <commentList>
    <comment ref="AN1" authorId="0">
      <text>
        <r>
          <rPr>
            <b/>
            <sz val="9"/>
            <color indexed="81"/>
            <rFont val="Tahoma"/>
            <family val="2"/>
          </rPr>
          <t>BIOPARHOM 50 Ohms</t>
        </r>
      </text>
    </comment>
  </commentList>
</comments>
</file>

<file path=xl/sharedStrings.xml><?xml version="1.0" encoding="utf-8"?>
<sst xmlns="http://schemas.openxmlformats.org/spreadsheetml/2006/main" count="136" uniqueCount="39">
  <si>
    <t>FM (%)</t>
  </si>
  <si>
    <t>MM (%)</t>
  </si>
  <si>
    <t>∆%</t>
  </si>
  <si>
    <t>BMI (kg/m2)</t>
  </si>
  <si>
    <t>R/h 50 kHz</t>
  </si>
  <si>
    <t>Xc/h 50 kHz</t>
  </si>
  <si>
    <t>RPE (10)</t>
  </si>
  <si>
    <t>t (h)</t>
  </si>
  <si>
    <t>t (min)</t>
  </si>
  <si>
    <t>H2O Intake (L)</t>
  </si>
  <si>
    <t>Pre</t>
  </si>
  <si>
    <t>Post</t>
  </si>
  <si>
    <t>JUNIOR</t>
  </si>
  <si>
    <t>dif</t>
  </si>
  <si>
    <t>&lt;18.5</t>
  </si>
  <si>
    <t>18.5-24.9</t>
  </si>
  <si>
    <t>%</t>
  </si>
  <si>
    <t>ECW/ICW ratio (%)</t>
  </si>
  <si>
    <t>ECW/TBW ratio (%)</t>
  </si>
  <si>
    <t>MEAN</t>
  </si>
  <si>
    <t>SD</t>
  </si>
  <si>
    <t>Category</t>
  </si>
  <si>
    <t>Age (years)</t>
  </si>
  <si>
    <t>Training vol.  (h/week)</t>
  </si>
  <si>
    <t>Practice years</t>
  </si>
  <si>
    <t>Training session</t>
  </si>
  <si>
    <t>Height (cm)</t>
  </si>
  <si>
    <t>Body Mass (kg)</t>
  </si>
  <si>
    <t>Resistance 50 kHz (R)</t>
  </si>
  <si>
    <t>Reactance 50 kHz (Xc)</t>
  </si>
  <si>
    <t>Phase Angle</t>
  </si>
  <si>
    <t>Impedance/h (Ω)</t>
  </si>
  <si>
    <r>
      <t>Intracellular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 (%)</t>
    </r>
  </si>
  <si>
    <r>
      <t>Intracellular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 (L)</t>
    </r>
  </si>
  <si>
    <r>
      <t>Extracellular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 (L)</t>
    </r>
  </si>
  <si>
    <r>
      <t>Extracellular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 (%)</t>
    </r>
  </si>
  <si>
    <r>
      <t>Total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 (L)</t>
    </r>
  </si>
  <si>
    <t>Session-RPE</t>
  </si>
  <si>
    <t>COMEN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</si>
</sst>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0"/>
      <name val="Arial"/>
      <family val="2"/>
    </font>
    <font>
      <vertAlign val="sub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20">
    <xf numFmtId="0" fontId="0" fillId="0" borderId="0" xfId="0"/>
    <xf numFmtId="2" fontId="1" fillId="2" borderId="0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23" xfId="1" applyNumberFormat="1" applyFont="1" applyFill="1" applyBorder="1" applyAlignment="1" applyProtection="1">
      <alignment horizontal="center" vertical="center"/>
    </xf>
    <xf numFmtId="164" fontId="1" fillId="2" borderId="52" xfId="1" applyNumberFormat="1" applyFont="1" applyFill="1" applyBorder="1" applyAlignment="1" applyProtection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1" fillId="2" borderId="30" xfId="1" applyNumberFormat="1" applyFont="1" applyFill="1" applyBorder="1" applyAlignment="1" applyProtection="1">
      <alignment horizontal="center" vertical="center"/>
    </xf>
    <xf numFmtId="164" fontId="1" fillId="2" borderId="29" xfId="1" applyNumberFormat="1" applyFont="1" applyFill="1" applyBorder="1" applyAlignment="1" applyProtection="1">
      <alignment horizontal="center" vertical="center"/>
    </xf>
    <xf numFmtId="164" fontId="1" fillId="2" borderId="53" xfId="1" applyNumberFormat="1" applyFont="1" applyFill="1" applyBorder="1" applyAlignment="1" applyProtection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37" xfId="1" applyNumberFormat="1" applyFont="1" applyFill="1" applyBorder="1" applyAlignment="1" applyProtection="1">
      <alignment horizontal="center" vertical="center"/>
    </xf>
    <xf numFmtId="164" fontId="1" fillId="2" borderId="36" xfId="1" applyNumberFormat="1" applyFont="1" applyFill="1" applyBorder="1" applyAlignment="1" applyProtection="1">
      <alignment horizontal="center" vertical="center"/>
    </xf>
    <xf numFmtId="164" fontId="1" fillId="2" borderId="54" xfId="1" applyNumberFormat="1" applyFont="1" applyFill="1" applyBorder="1" applyAlignment="1" applyProtection="1">
      <alignment horizontal="center" vertical="center"/>
    </xf>
    <xf numFmtId="164" fontId="3" fillId="2" borderId="42" xfId="0" applyNumberFormat="1" applyFont="1" applyFill="1" applyBorder="1" applyAlignment="1">
      <alignment horizontal="center" vertical="center"/>
    </xf>
    <xf numFmtId="164" fontId="3" fillId="2" borderId="43" xfId="0" applyNumberFormat="1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164" fontId="1" fillId="2" borderId="48" xfId="0" applyNumberFormat="1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55" xfId="0" applyNumberFormat="1" applyFont="1" applyFill="1" applyBorder="1" applyAlignment="1">
      <alignment horizontal="center" vertical="top"/>
    </xf>
    <xf numFmtId="1" fontId="1" fillId="2" borderId="58" xfId="0" applyNumberFormat="1" applyFont="1" applyFill="1" applyBorder="1" applyAlignment="1">
      <alignment horizontal="center" vertical="top"/>
    </xf>
    <xf numFmtId="1" fontId="1" fillId="2" borderId="61" xfId="0" applyNumberFormat="1" applyFont="1" applyFill="1" applyBorder="1" applyAlignment="1">
      <alignment horizontal="center" vertical="top"/>
    </xf>
    <xf numFmtId="1" fontId="1" fillId="2" borderId="56" xfId="0" applyNumberFormat="1" applyFont="1" applyFill="1" applyBorder="1" applyAlignment="1">
      <alignment horizontal="center" vertical="top"/>
    </xf>
    <xf numFmtId="1" fontId="1" fillId="2" borderId="59" xfId="0" applyNumberFormat="1" applyFont="1" applyFill="1" applyBorder="1" applyAlignment="1">
      <alignment horizontal="center" vertical="top"/>
    </xf>
    <xf numFmtId="1" fontId="1" fillId="2" borderId="62" xfId="0" applyNumberFormat="1" applyFont="1" applyFill="1" applyBorder="1" applyAlignment="1">
      <alignment horizontal="center" vertical="top"/>
    </xf>
    <xf numFmtId="1" fontId="1" fillId="2" borderId="64" xfId="0" applyNumberFormat="1" applyFont="1" applyFill="1" applyBorder="1" applyAlignment="1">
      <alignment horizontal="center" vertical="top"/>
    </xf>
    <xf numFmtId="1" fontId="1" fillId="2" borderId="67" xfId="0" applyNumberFormat="1" applyFont="1" applyFill="1" applyBorder="1" applyAlignment="1">
      <alignment horizontal="center" vertical="top"/>
    </xf>
    <xf numFmtId="1" fontId="1" fillId="2" borderId="66" xfId="0" applyNumberFormat="1" applyFont="1" applyFill="1" applyBorder="1" applyAlignment="1">
      <alignment horizontal="center" vertical="top"/>
    </xf>
    <xf numFmtId="1" fontId="1" fillId="2" borderId="60" xfId="0" applyNumberFormat="1" applyFont="1" applyFill="1" applyBorder="1" applyAlignment="1">
      <alignment horizontal="center" vertical="top"/>
    </xf>
    <xf numFmtId="1" fontId="1" fillId="2" borderId="69" xfId="0" applyNumberFormat="1" applyFont="1" applyFill="1" applyBorder="1" applyAlignment="1">
      <alignment horizontal="center" vertical="top"/>
    </xf>
    <xf numFmtId="1" fontId="1" fillId="2" borderId="65" xfId="0" applyNumberFormat="1" applyFont="1" applyFill="1" applyBorder="1" applyAlignment="1">
      <alignment horizontal="center" vertical="top"/>
    </xf>
    <xf numFmtId="1" fontId="1" fillId="2" borderId="68" xfId="0" applyNumberFormat="1" applyFont="1" applyFill="1" applyBorder="1" applyAlignment="1">
      <alignment horizontal="center" vertical="top"/>
    </xf>
    <xf numFmtId="1" fontId="1" fillId="2" borderId="57" xfId="0" applyNumberFormat="1" applyFont="1" applyFill="1" applyBorder="1" applyAlignment="1">
      <alignment horizontal="center" vertical="top"/>
    </xf>
    <xf numFmtId="1" fontId="1" fillId="2" borderId="6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80</xdr:row>
      <xdr:rowOff>142875</xdr:rowOff>
    </xdr:from>
    <xdr:to>
      <xdr:col>34</xdr:col>
      <xdr:colOff>361950</xdr:colOff>
      <xdr:row>83</xdr:row>
      <xdr:rowOff>114300</xdr:rowOff>
    </xdr:to>
    <xdr:sp macro="" textlink="">
      <xdr:nvSpPr>
        <xdr:cNvPr id="25" name="24 Rectángulo"/>
        <xdr:cNvSpPr/>
      </xdr:nvSpPr>
      <xdr:spPr>
        <a:xfrm>
          <a:off x="20345400" y="15182850"/>
          <a:ext cx="638175" cy="6286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34</xdr:col>
      <xdr:colOff>85725</xdr:colOff>
      <xdr:row>103</xdr:row>
      <xdr:rowOff>47625</xdr:rowOff>
    </xdr:from>
    <xdr:to>
      <xdr:col>36</xdr:col>
      <xdr:colOff>133350</xdr:colOff>
      <xdr:row>106</xdr:row>
      <xdr:rowOff>76200</xdr:rowOff>
    </xdr:to>
    <xdr:sp macro="" textlink="">
      <xdr:nvSpPr>
        <xdr:cNvPr id="26" name="25 Rectángulo"/>
        <xdr:cNvSpPr/>
      </xdr:nvSpPr>
      <xdr:spPr>
        <a:xfrm>
          <a:off x="20707350" y="20231100"/>
          <a:ext cx="638175" cy="6286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33</xdr:col>
      <xdr:colOff>419100</xdr:colOff>
      <xdr:row>101</xdr:row>
      <xdr:rowOff>114300</xdr:rowOff>
    </xdr:from>
    <xdr:to>
      <xdr:col>34</xdr:col>
      <xdr:colOff>295275</xdr:colOff>
      <xdr:row>104</xdr:row>
      <xdr:rowOff>85725</xdr:rowOff>
    </xdr:to>
    <xdr:sp macro="" textlink="">
      <xdr:nvSpPr>
        <xdr:cNvPr id="27" name="26 Rectángulo"/>
        <xdr:cNvSpPr/>
      </xdr:nvSpPr>
      <xdr:spPr>
        <a:xfrm>
          <a:off x="20450175" y="19897725"/>
          <a:ext cx="466725" cy="571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43</xdr:col>
      <xdr:colOff>200025</xdr:colOff>
      <xdr:row>101</xdr:row>
      <xdr:rowOff>171450</xdr:rowOff>
    </xdr:from>
    <xdr:to>
      <xdr:col>44</xdr:col>
      <xdr:colOff>76200</xdr:colOff>
      <xdr:row>104</xdr:row>
      <xdr:rowOff>142875</xdr:rowOff>
    </xdr:to>
    <xdr:sp macro="" textlink="">
      <xdr:nvSpPr>
        <xdr:cNvPr id="28" name="27 Rectángulo"/>
        <xdr:cNvSpPr/>
      </xdr:nvSpPr>
      <xdr:spPr>
        <a:xfrm>
          <a:off x="25546050" y="19954875"/>
          <a:ext cx="466725" cy="571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43</xdr:col>
      <xdr:colOff>457200</xdr:colOff>
      <xdr:row>103</xdr:row>
      <xdr:rowOff>19050</xdr:rowOff>
    </xdr:from>
    <xdr:to>
      <xdr:col>44</xdr:col>
      <xdr:colOff>333375</xdr:colOff>
      <xdr:row>105</xdr:row>
      <xdr:rowOff>190500</xdr:rowOff>
    </xdr:to>
    <xdr:sp macro="" textlink="">
      <xdr:nvSpPr>
        <xdr:cNvPr id="29" name="28 Rectángulo"/>
        <xdr:cNvSpPr/>
      </xdr:nvSpPr>
      <xdr:spPr>
        <a:xfrm>
          <a:off x="25803225" y="20202525"/>
          <a:ext cx="466725" cy="571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474"/>
  <sheetViews>
    <sheetView tabSelected="1" zoomScale="55" zoomScaleNormal="55" workbookViewId="0">
      <pane ySplit="2" topLeftCell="A3" activePane="bottomLeft" state="frozen"/>
      <selection pane="bottomLeft" activeCell="A60" sqref="A60"/>
    </sheetView>
  </sheetViews>
  <sheetFormatPr baseColWidth="10" defaultRowHeight="12.75" x14ac:dyDescent="0.2"/>
  <cols>
    <col min="1" max="2" width="11.85546875" style="35" customWidth="1"/>
    <col min="3" max="3" width="10.7109375" style="78" customWidth="1"/>
    <col min="4" max="4" width="10.7109375" style="49" customWidth="1"/>
    <col min="5" max="9" width="12.140625" style="49" customWidth="1"/>
    <col min="10" max="10" width="9.5703125" style="49" customWidth="1"/>
    <col min="11" max="11" width="9.5703125" style="77" customWidth="1"/>
    <col min="12" max="12" width="9.5703125" style="78" customWidth="1"/>
    <col min="13" max="13" width="6.28515625" style="49" customWidth="1"/>
    <col min="14" max="14" width="6.28515625" style="77" customWidth="1"/>
    <col min="15" max="15" width="6.28515625" style="78" customWidth="1"/>
    <col min="16" max="16" width="6.28515625" style="49" customWidth="1"/>
    <col min="17" max="52" width="8.85546875" style="59" customWidth="1"/>
    <col min="53" max="53" width="11.42578125" style="35"/>
    <col min="54" max="63" width="8.85546875" style="59" customWidth="1"/>
    <col min="64" max="64" width="12" style="35" customWidth="1"/>
    <col min="65" max="66" width="16.28515625" style="35" customWidth="1"/>
    <col min="67" max="68" width="12.5703125" style="35" customWidth="1"/>
    <col min="69" max="16384" width="11.42578125" style="35"/>
  </cols>
  <sheetData>
    <row r="1" spans="1:73" ht="16.5" customHeight="1" thickBot="1" x14ac:dyDescent="0.3">
      <c r="A1" s="101" t="s">
        <v>21</v>
      </c>
      <c r="B1" s="105" t="s">
        <v>22</v>
      </c>
      <c r="C1" s="101" t="s">
        <v>23</v>
      </c>
      <c r="D1" s="108" t="s">
        <v>24</v>
      </c>
      <c r="E1" s="110" t="s">
        <v>25</v>
      </c>
      <c r="F1" s="111"/>
      <c r="G1" s="111"/>
      <c r="H1" s="111"/>
      <c r="I1" s="112"/>
      <c r="J1" s="105" t="s">
        <v>26</v>
      </c>
      <c r="K1" s="105" t="s">
        <v>0</v>
      </c>
      <c r="L1" s="113" t="s">
        <v>1</v>
      </c>
      <c r="M1" s="107" t="s">
        <v>27</v>
      </c>
      <c r="N1" s="103"/>
      <c r="O1" s="104" t="s">
        <v>2</v>
      </c>
      <c r="P1" s="107" t="s">
        <v>3</v>
      </c>
      <c r="Q1" s="103"/>
      <c r="R1" s="115"/>
      <c r="S1" s="116" t="s">
        <v>3</v>
      </c>
      <c r="T1" s="103"/>
      <c r="U1" s="103"/>
      <c r="V1" s="115"/>
      <c r="W1" s="116" t="s">
        <v>28</v>
      </c>
      <c r="X1" s="103"/>
      <c r="Y1" s="103"/>
      <c r="Z1" s="107" t="s">
        <v>29</v>
      </c>
      <c r="AA1" s="103"/>
      <c r="AB1" s="103"/>
      <c r="AC1" s="107" t="s">
        <v>4</v>
      </c>
      <c r="AD1" s="103"/>
      <c r="AE1" s="103"/>
      <c r="AF1" s="104"/>
      <c r="AG1" s="107" t="s">
        <v>5</v>
      </c>
      <c r="AH1" s="103"/>
      <c r="AI1" s="103"/>
      <c r="AJ1" s="104"/>
      <c r="AK1" s="107" t="s">
        <v>30</v>
      </c>
      <c r="AL1" s="103"/>
      <c r="AM1" s="104"/>
      <c r="AN1" s="103" t="s">
        <v>31</v>
      </c>
      <c r="AO1" s="103"/>
      <c r="AP1" s="115"/>
      <c r="AQ1" s="107" t="s">
        <v>36</v>
      </c>
      <c r="AR1" s="103"/>
      <c r="AS1" s="104"/>
      <c r="AT1" s="107" t="s">
        <v>33</v>
      </c>
      <c r="AU1" s="103"/>
      <c r="AV1" s="104"/>
      <c r="AW1" s="107" t="s">
        <v>32</v>
      </c>
      <c r="AX1" s="103"/>
      <c r="AY1" s="104"/>
      <c r="AZ1" s="103" t="s">
        <v>34</v>
      </c>
      <c r="BA1" s="103"/>
      <c r="BB1" s="104"/>
      <c r="BC1" s="103" t="s">
        <v>35</v>
      </c>
      <c r="BD1" s="103"/>
      <c r="BE1" s="104"/>
      <c r="BF1" s="103" t="s">
        <v>17</v>
      </c>
      <c r="BG1" s="103"/>
      <c r="BH1" s="104"/>
      <c r="BI1" s="103" t="s">
        <v>18</v>
      </c>
      <c r="BJ1" s="103"/>
      <c r="BK1" s="104"/>
    </row>
    <row r="2" spans="1:73" ht="13.5" customHeight="1" thickBot="1" x14ac:dyDescent="0.3">
      <c r="A2" s="102"/>
      <c r="B2" s="106"/>
      <c r="C2" s="102"/>
      <c r="D2" s="109"/>
      <c r="E2" s="36" t="s">
        <v>6</v>
      </c>
      <c r="F2" s="37" t="s">
        <v>7</v>
      </c>
      <c r="G2" s="37" t="s">
        <v>8</v>
      </c>
      <c r="H2" s="37" t="s">
        <v>37</v>
      </c>
      <c r="I2" s="38" t="s">
        <v>9</v>
      </c>
      <c r="J2" s="106"/>
      <c r="K2" s="106"/>
      <c r="L2" s="114"/>
      <c r="M2" s="39" t="s">
        <v>10</v>
      </c>
      <c r="N2" s="40" t="s">
        <v>11</v>
      </c>
      <c r="O2" s="41" t="s">
        <v>2</v>
      </c>
      <c r="P2" s="39" t="s">
        <v>10</v>
      </c>
      <c r="Q2" s="40" t="s">
        <v>11</v>
      </c>
      <c r="R2" s="42" t="s">
        <v>2</v>
      </c>
      <c r="S2" s="43" t="s">
        <v>14</v>
      </c>
      <c r="T2" s="43" t="s">
        <v>16</v>
      </c>
      <c r="U2" s="43" t="s">
        <v>15</v>
      </c>
      <c r="V2" s="43" t="s">
        <v>16</v>
      </c>
      <c r="W2" s="44" t="s">
        <v>10</v>
      </c>
      <c r="X2" s="40" t="s">
        <v>11</v>
      </c>
      <c r="Y2" s="45" t="s">
        <v>2</v>
      </c>
      <c r="Z2" s="39" t="s">
        <v>10</v>
      </c>
      <c r="AA2" s="40" t="s">
        <v>11</v>
      </c>
      <c r="AB2" s="45" t="s">
        <v>2</v>
      </c>
      <c r="AC2" s="39" t="s">
        <v>10</v>
      </c>
      <c r="AD2" s="40" t="s">
        <v>11</v>
      </c>
      <c r="AE2" s="46" t="s">
        <v>2</v>
      </c>
      <c r="AF2" s="47" t="s">
        <v>13</v>
      </c>
      <c r="AG2" s="48" t="s">
        <v>10</v>
      </c>
      <c r="AH2" s="40" t="s">
        <v>11</v>
      </c>
      <c r="AI2" s="45" t="s">
        <v>2</v>
      </c>
      <c r="AJ2" s="47" t="s">
        <v>13</v>
      </c>
      <c r="AK2" s="39" t="s">
        <v>10</v>
      </c>
      <c r="AL2" s="40" t="s">
        <v>11</v>
      </c>
      <c r="AM2" s="41" t="s">
        <v>2</v>
      </c>
      <c r="AN2" s="48" t="s">
        <v>10</v>
      </c>
      <c r="AO2" s="40" t="s">
        <v>11</v>
      </c>
      <c r="AP2" s="42" t="s">
        <v>2</v>
      </c>
      <c r="AQ2" s="39" t="s">
        <v>10</v>
      </c>
      <c r="AR2" s="40" t="s">
        <v>11</v>
      </c>
      <c r="AS2" s="41" t="s">
        <v>2</v>
      </c>
      <c r="AT2" s="39" t="s">
        <v>10</v>
      </c>
      <c r="AU2" s="40" t="s">
        <v>11</v>
      </c>
      <c r="AV2" s="41" t="s">
        <v>2</v>
      </c>
      <c r="AW2" s="39" t="s">
        <v>10</v>
      </c>
      <c r="AX2" s="40" t="s">
        <v>11</v>
      </c>
      <c r="AY2" s="41" t="s">
        <v>2</v>
      </c>
      <c r="AZ2" s="48" t="s">
        <v>10</v>
      </c>
      <c r="BA2" s="40" t="s">
        <v>11</v>
      </c>
      <c r="BB2" s="41" t="s">
        <v>2</v>
      </c>
      <c r="BC2" s="48" t="s">
        <v>10</v>
      </c>
      <c r="BD2" s="40" t="s">
        <v>11</v>
      </c>
      <c r="BE2" s="41" t="s">
        <v>2</v>
      </c>
      <c r="BF2" s="48" t="s">
        <v>10</v>
      </c>
      <c r="BG2" s="40" t="s">
        <v>11</v>
      </c>
      <c r="BH2" s="41" t="s">
        <v>2</v>
      </c>
      <c r="BI2" s="48" t="s">
        <v>10</v>
      </c>
      <c r="BJ2" s="40" t="s">
        <v>11</v>
      </c>
      <c r="BK2" s="41" t="s">
        <v>2</v>
      </c>
    </row>
    <row r="3" spans="1:73" ht="13.5" customHeight="1" x14ac:dyDescent="0.25">
      <c r="A3" s="79" t="s">
        <v>38</v>
      </c>
      <c r="B3" s="4">
        <v>12.493155185631366</v>
      </c>
      <c r="C3" s="7">
        <v>12.5</v>
      </c>
      <c r="D3" s="50">
        <v>4.5</v>
      </c>
      <c r="E3" s="7">
        <v>6</v>
      </c>
      <c r="F3" s="4">
        <v>2.5</v>
      </c>
      <c r="G3" s="4">
        <f>60*F3</f>
        <v>150</v>
      </c>
      <c r="H3" s="4">
        <f>G3*E3</f>
        <v>900</v>
      </c>
      <c r="I3" s="50">
        <v>0.7</v>
      </c>
      <c r="J3" s="4">
        <v>156</v>
      </c>
      <c r="K3" s="4">
        <v>9.86</v>
      </c>
      <c r="L3" s="4">
        <v>40.4</v>
      </c>
      <c r="M3" s="5">
        <v>39.700000000000003</v>
      </c>
      <c r="N3" s="4">
        <v>39.200000000000003</v>
      </c>
      <c r="O3" s="6">
        <f>-(100-(N3*100/M3))</f>
        <v>-1.2594458438287148</v>
      </c>
      <c r="P3" s="7">
        <f t="shared" ref="P3:P34" si="0">M3/(J3/100)^2</f>
        <v>16.313280736357658</v>
      </c>
      <c r="Q3" s="4">
        <f t="shared" ref="Q3:Q34" si="1">N3/(J3/100)^2</f>
        <v>16.107823800131492</v>
      </c>
      <c r="R3" s="8">
        <f>-(100-(Q3*100/P3))</f>
        <v>-1.2594458438287148</v>
      </c>
      <c r="S3" s="86">
        <v>21</v>
      </c>
      <c r="T3" s="89">
        <f>S3*100/34</f>
        <v>61.764705882352942</v>
      </c>
      <c r="U3" s="89">
        <v>13</v>
      </c>
      <c r="V3" s="99">
        <f>U3*100/34</f>
        <v>38.235294117647058</v>
      </c>
      <c r="W3" s="5">
        <v>499.1</v>
      </c>
      <c r="X3" s="51">
        <v>511</v>
      </c>
      <c r="Y3" s="6">
        <f>-(100-(X3*100/W3))</f>
        <v>2.3842917251051858</v>
      </c>
      <c r="Z3" s="7">
        <v>64.099999999999994</v>
      </c>
      <c r="AA3" s="51">
        <v>66.900000000000006</v>
      </c>
      <c r="AB3" s="9">
        <f>-(100-(AA3*100/Z3))</f>
        <v>4.3681747269890963</v>
      </c>
      <c r="AC3" s="10">
        <f t="shared" ref="AC3:AC34" si="2">W3/(J3/100)</f>
        <v>319.93589743589746</v>
      </c>
      <c r="AD3" s="2">
        <f t="shared" ref="AD3:AD34" si="3">X3/(J3/100)</f>
        <v>327.56410256410254</v>
      </c>
      <c r="AE3" s="11">
        <f t="shared" ref="AE3:AE34" si="4">-(100-(AD3*100/AC3))</f>
        <v>2.3842917251051716</v>
      </c>
      <c r="AF3" s="6">
        <f>AD3-AC3</f>
        <v>7.6282051282050816</v>
      </c>
      <c r="AG3" s="2">
        <f t="shared" ref="AG3:AG34" si="5">Z3/(J3/100)</f>
        <v>41.089743589743584</v>
      </c>
      <c r="AH3" s="2">
        <f t="shared" ref="AH3:AH34" si="6">AA3/(J3/100)</f>
        <v>42.884615384615387</v>
      </c>
      <c r="AI3" s="9">
        <f>-(100-(AH3*100/AG3))</f>
        <v>4.3681747269891105</v>
      </c>
      <c r="AJ3" s="6">
        <f>AH3-AG3</f>
        <v>1.7948717948718027</v>
      </c>
      <c r="AK3" s="10">
        <f t="shared" ref="AK3:AK34" si="7">IF(AND(W3&lt;&gt;0,Z3&lt;&gt;0),DEGREES(ATAN(Z3/W3)),"")</f>
        <v>7.3185013240101098</v>
      </c>
      <c r="AL3" s="2">
        <f t="shared" ref="AL3:AL34" si="8">IF(AND(X3&lt;&gt;0,AA3&lt;&gt;0),DEGREES(ATAN(AA3/X3)),"")</f>
        <v>7.4587288775422476</v>
      </c>
      <c r="AM3" s="6">
        <f>-(100-(AL3*100/AK3))</f>
        <v>1.9160692513928694</v>
      </c>
      <c r="AN3" s="2">
        <f t="shared" ref="AN3:AN34" si="9">SQRT(W3^2+Z3^2)/(J3/100)</f>
        <v>322.5637076553777</v>
      </c>
      <c r="AO3" s="2">
        <f t="shared" ref="AO3:AO34" si="10">SQRT(X3^2+AA3^2)/(J3/100)</f>
        <v>330.35939751324202</v>
      </c>
      <c r="AP3" s="8">
        <f>-(100-(AO3*100/AN3))</f>
        <v>2.4167907526016847</v>
      </c>
      <c r="AQ3" s="7">
        <v>29.3</v>
      </c>
      <c r="AR3" s="51">
        <v>28.7</v>
      </c>
      <c r="AS3" s="6">
        <f>-(100-(AR3*100/AQ3))</f>
        <v>-2.0477815699658777</v>
      </c>
      <c r="AT3" s="7">
        <v>17</v>
      </c>
      <c r="AU3" s="51">
        <v>16.7</v>
      </c>
      <c r="AV3" s="6">
        <f>-(100-(AU3*100/AT3))</f>
        <v>-1.764705882352942</v>
      </c>
      <c r="AW3" s="7">
        <f>AT3*100/AQ3</f>
        <v>58.020477815699657</v>
      </c>
      <c r="AX3" s="51">
        <f>AU3*100/AR3</f>
        <v>58.188153310104532</v>
      </c>
      <c r="AY3" s="6">
        <f>AX3-AW3</f>
        <v>0.16767549440487528</v>
      </c>
      <c r="AZ3" s="51">
        <v>12.3</v>
      </c>
      <c r="BA3" s="51">
        <v>12</v>
      </c>
      <c r="BB3" s="6">
        <f>-(100-(BA3*100/AZ3))</f>
        <v>-2.4390243902439011</v>
      </c>
      <c r="BC3" s="51">
        <f>AZ3*100/AQ3</f>
        <v>41.979522184300343</v>
      </c>
      <c r="BD3" s="51">
        <f>BA3*100/AR3</f>
        <v>41.811846689895468</v>
      </c>
      <c r="BE3" s="6">
        <f>-(100-(BD3*100/BC3))</f>
        <v>-0.39942211268804328</v>
      </c>
      <c r="BF3" s="51">
        <f>(AZ3/AT3)*100</f>
        <v>72.352941176470594</v>
      </c>
      <c r="BG3" s="51">
        <f>(BA3/AU3)*100</f>
        <v>71.856287425149702</v>
      </c>
      <c r="BH3" s="6">
        <f>-(100-(BG3*100/BF3))</f>
        <v>-0.68643201402073828</v>
      </c>
      <c r="BI3" s="51">
        <f>(AZ3/AQ3)*100</f>
        <v>41.979522184300343</v>
      </c>
      <c r="BJ3" s="51">
        <f>(BA3/AR3)*100</f>
        <v>41.811846689895468</v>
      </c>
      <c r="BK3" s="6">
        <f>-(100-(BJ3*100/BI3))</f>
        <v>-0.39942211268804328</v>
      </c>
      <c r="BU3" s="52"/>
    </row>
    <row r="4" spans="1:73" ht="13.5" customHeight="1" x14ac:dyDescent="0.25">
      <c r="A4" s="77" t="s">
        <v>38</v>
      </c>
      <c r="B4" s="4">
        <v>12.493155185631366</v>
      </c>
      <c r="C4" s="7">
        <v>17.5</v>
      </c>
      <c r="D4" s="50">
        <v>4</v>
      </c>
      <c r="E4" s="7">
        <v>6</v>
      </c>
      <c r="F4" s="4">
        <v>2.5</v>
      </c>
      <c r="G4" s="4">
        <f t="shared" ref="G4:G51" si="11">60*F4</f>
        <v>150</v>
      </c>
      <c r="H4" s="4">
        <f t="shared" ref="H4:H51" si="12">G4*E4</f>
        <v>900</v>
      </c>
      <c r="I4" s="50">
        <v>1</v>
      </c>
      <c r="J4" s="4">
        <v>160</v>
      </c>
      <c r="K4" s="4">
        <v>9.91</v>
      </c>
      <c r="L4" s="4">
        <v>39.700000000000003</v>
      </c>
      <c r="M4" s="5">
        <v>40</v>
      </c>
      <c r="N4" s="4">
        <v>39.9</v>
      </c>
      <c r="O4" s="6">
        <f>-(100-(N4*100/M4))</f>
        <v>-0.25</v>
      </c>
      <c r="P4" s="7">
        <f t="shared" si="0"/>
        <v>15.624999999999996</v>
      </c>
      <c r="Q4" s="4">
        <f t="shared" si="1"/>
        <v>15.585937499999996</v>
      </c>
      <c r="R4" s="8">
        <f>-(100-(Q4*100/P4))</f>
        <v>-0.25</v>
      </c>
      <c r="S4" s="87"/>
      <c r="T4" s="90"/>
      <c r="U4" s="90"/>
      <c r="V4" s="95"/>
      <c r="W4" s="5">
        <v>547.20000000000005</v>
      </c>
      <c r="X4" s="51">
        <v>550.79999999999995</v>
      </c>
      <c r="Y4" s="6">
        <f>-(100-(X4*100/W4))</f>
        <v>0.65789473684208133</v>
      </c>
      <c r="Z4" s="7">
        <v>63.7</v>
      </c>
      <c r="AA4" s="51">
        <v>63.9</v>
      </c>
      <c r="AB4" s="9">
        <f>-(100-(AA4*100/Z4))</f>
        <v>0.31397174254315985</v>
      </c>
      <c r="AC4" s="10">
        <f t="shared" si="2"/>
        <v>342</v>
      </c>
      <c r="AD4" s="2">
        <f t="shared" si="3"/>
        <v>344.24999999999994</v>
      </c>
      <c r="AE4" s="11">
        <f t="shared" si="4"/>
        <v>0.65789473684208133</v>
      </c>
      <c r="AF4" s="6">
        <f t="shared" ref="AF4:AF51" si="13">AD4-AC4</f>
        <v>2.2499999999999432</v>
      </c>
      <c r="AG4" s="2">
        <f t="shared" si="5"/>
        <v>39.8125</v>
      </c>
      <c r="AH4" s="2">
        <f t="shared" si="6"/>
        <v>39.9375</v>
      </c>
      <c r="AI4" s="9">
        <f>-(100-(AH4*100/AG4))</f>
        <v>0.31397174254317406</v>
      </c>
      <c r="AJ4" s="6">
        <f t="shared" ref="AJ4:AJ51" si="14">AH4-AG4</f>
        <v>0.125</v>
      </c>
      <c r="AK4" s="10">
        <f t="shared" si="7"/>
        <v>6.6399624585930832</v>
      </c>
      <c r="AL4" s="2">
        <f t="shared" si="8"/>
        <v>6.6174769169875693</v>
      </c>
      <c r="AM4" s="6">
        <f>-(100-(AL4*100/AK4))</f>
        <v>-0.33863958939126348</v>
      </c>
      <c r="AN4" s="2">
        <f t="shared" si="9"/>
        <v>344.30950488804399</v>
      </c>
      <c r="AO4" s="2">
        <f t="shared" si="10"/>
        <v>346.55889312820989</v>
      </c>
      <c r="AP4" s="8">
        <f>-(100-(AO4*100/AN4))</f>
        <v>0.65330413718822911</v>
      </c>
      <c r="AQ4" s="7">
        <v>27.5</v>
      </c>
      <c r="AR4" s="51">
        <v>27.2</v>
      </c>
      <c r="AS4" s="6">
        <f>-(100-(AR4*100/AQ4))</f>
        <v>-1.0909090909090935</v>
      </c>
      <c r="AT4" s="7">
        <v>15.2</v>
      </c>
      <c r="AU4" s="51">
        <v>15</v>
      </c>
      <c r="AV4" s="6">
        <f>-(100-(AU4*100/AT4))</f>
        <v>-1.3157894736842053</v>
      </c>
      <c r="AW4" s="7">
        <f t="shared" ref="AW4:AW51" si="15">AT4*100/AQ4</f>
        <v>55.272727272727273</v>
      </c>
      <c r="AX4" s="51">
        <f t="shared" ref="AX4:AX51" si="16">AU4*100/AR4</f>
        <v>55.147058823529413</v>
      </c>
      <c r="AY4" s="6">
        <f t="shared" ref="AY4:AY51" si="17">AX4-AW4</f>
        <v>-0.12566844919786035</v>
      </c>
      <c r="AZ4" s="51">
        <v>12.3</v>
      </c>
      <c r="BA4" s="51">
        <v>12.2</v>
      </c>
      <c r="BB4" s="6">
        <f>-(100-(BA4*100/AZ4))</f>
        <v>-0.81300813008130035</v>
      </c>
      <c r="BC4" s="51">
        <f t="shared" ref="BC4:BC51" si="18">AZ4*100/AQ4</f>
        <v>44.727272727272727</v>
      </c>
      <c r="BD4" s="51">
        <f t="shared" ref="BD4:BD51" si="19">BA4*100/AR4</f>
        <v>44.852941176470587</v>
      </c>
      <c r="BE4" s="6">
        <f t="shared" ref="BE4:BE51" si="20">-(100-(BD4*100/BC4))</f>
        <v>0.28096604495456745</v>
      </c>
      <c r="BF4" s="51">
        <f t="shared" ref="BF4:BF51" si="21">(AZ4/AT4)*100</f>
        <v>80.921052631578959</v>
      </c>
      <c r="BG4" s="51">
        <f t="shared" ref="BG4:BG51" si="22">(BA4/AU4)*100</f>
        <v>81.333333333333329</v>
      </c>
      <c r="BH4" s="6">
        <f>-(100-(BG4*100/BF4))</f>
        <v>0.50948509485093041</v>
      </c>
      <c r="BI4" s="51">
        <f t="shared" ref="BI4:BI51" si="23">(AZ4/AQ4)*100</f>
        <v>44.727272727272734</v>
      </c>
      <c r="BJ4" s="51">
        <f t="shared" ref="BJ4:BJ51" si="24">(BA4/AR4)*100</f>
        <v>44.852941176470587</v>
      </c>
      <c r="BK4" s="6">
        <f>-(100-(BJ4*100/BI4))</f>
        <v>0.28096604495455324</v>
      </c>
      <c r="BU4" s="52"/>
    </row>
    <row r="5" spans="1:73" ht="13.5" customHeight="1" x14ac:dyDescent="0.25">
      <c r="A5" s="77" t="s">
        <v>38</v>
      </c>
      <c r="B5" s="4">
        <v>12.646479027488775</v>
      </c>
      <c r="C5" s="7">
        <v>12.5</v>
      </c>
      <c r="D5" s="50">
        <v>5</v>
      </c>
      <c r="E5" s="7">
        <v>6</v>
      </c>
      <c r="F5" s="4">
        <v>2.4</v>
      </c>
      <c r="G5" s="4">
        <f t="shared" si="11"/>
        <v>144</v>
      </c>
      <c r="H5" s="4">
        <f t="shared" si="12"/>
        <v>864</v>
      </c>
      <c r="I5" s="50">
        <v>0.4</v>
      </c>
      <c r="J5" s="4">
        <v>157</v>
      </c>
      <c r="K5" s="4">
        <v>16.93</v>
      </c>
      <c r="L5" s="4">
        <v>30.9</v>
      </c>
      <c r="M5" s="5">
        <v>42.3</v>
      </c>
      <c r="N5" s="4">
        <v>41.9</v>
      </c>
      <c r="O5" s="6">
        <f t="shared" ref="O5:O51" si="25">-(100-(N5*100/M5))</f>
        <v>-0.94562647754136719</v>
      </c>
      <c r="P5" s="7">
        <f t="shared" si="0"/>
        <v>17.160939591869852</v>
      </c>
      <c r="Q5" s="4">
        <f t="shared" si="1"/>
        <v>16.998661203294251</v>
      </c>
      <c r="R5" s="8">
        <f t="shared" ref="R5:R51" si="26">-(100-(Q5*100/P5))</f>
        <v>-0.94562647754136719</v>
      </c>
      <c r="S5" s="87"/>
      <c r="T5" s="90"/>
      <c r="U5" s="90"/>
      <c r="V5" s="95"/>
      <c r="W5" s="5">
        <v>532.6</v>
      </c>
      <c r="X5" s="51">
        <v>543.9</v>
      </c>
      <c r="Y5" s="6">
        <f t="shared" ref="Y5:Y51" si="27">-(100-(X5*100/W5))</f>
        <v>2.1216672925272206</v>
      </c>
      <c r="Z5" s="7">
        <v>63.2</v>
      </c>
      <c r="AA5" s="51">
        <v>65.2</v>
      </c>
      <c r="AB5" s="9">
        <f t="shared" ref="AB5:AB51" si="28">-(100-(AA5*100/Z5))</f>
        <v>3.1645569620253156</v>
      </c>
      <c r="AC5" s="10">
        <f t="shared" si="2"/>
        <v>339.23566878980893</v>
      </c>
      <c r="AD5" s="2">
        <f t="shared" si="3"/>
        <v>346.43312101910823</v>
      </c>
      <c r="AE5" s="11">
        <f t="shared" si="4"/>
        <v>2.1216672925272064</v>
      </c>
      <c r="AF5" s="6">
        <f t="shared" si="13"/>
        <v>7.1974522292993015</v>
      </c>
      <c r="AG5" s="2">
        <f t="shared" si="5"/>
        <v>40.254777070063696</v>
      </c>
      <c r="AH5" s="2">
        <f t="shared" si="6"/>
        <v>41.528662420382169</v>
      </c>
      <c r="AI5" s="9">
        <f t="shared" ref="AI5:AI51" si="29">-(100-(AH5*100/AG5))</f>
        <v>3.1645569620253298</v>
      </c>
      <c r="AJ5" s="6">
        <f t="shared" si="14"/>
        <v>1.2738853503184728</v>
      </c>
      <c r="AK5" s="10">
        <f t="shared" si="7"/>
        <v>6.7672536427208829</v>
      </c>
      <c r="AL5" s="2">
        <f t="shared" si="8"/>
        <v>6.8357117060762844</v>
      </c>
      <c r="AM5" s="6">
        <f t="shared" ref="AM5:AM51" si="30">-(100-(AL5*100/AK5))</f>
        <v>1.0116077654195408</v>
      </c>
      <c r="AN5" s="2">
        <f t="shared" si="9"/>
        <v>341.61569937025649</v>
      </c>
      <c r="AO5" s="2">
        <f t="shared" si="10"/>
        <v>348.91336624077064</v>
      </c>
      <c r="AP5" s="8">
        <f t="shared" ref="AP5:AP51" si="31">-(100-(AO5*100/AN5))</f>
        <v>2.136221164298604</v>
      </c>
      <c r="AQ5" s="7">
        <v>27</v>
      </c>
      <c r="AR5" s="51">
        <v>25.6</v>
      </c>
      <c r="AS5" s="6">
        <f t="shared" ref="AS5:AS51" si="32">-(100-(AR5*100/AQ5))</f>
        <v>-5.1851851851851904</v>
      </c>
      <c r="AT5" s="7">
        <v>15</v>
      </c>
      <c r="AU5" s="51">
        <v>14.5</v>
      </c>
      <c r="AV5" s="6">
        <f t="shared" ref="AV5:AV51" si="33">-(100-(AU5*100/AT5))</f>
        <v>-3.3333333333333286</v>
      </c>
      <c r="AW5" s="7">
        <f t="shared" si="15"/>
        <v>55.555555555555557</v>
      </c>
      <c r="AX5" s="51">
        <f t="shared" si="16"/>
        <v>56.640625</v>
      </c>
      <c r="AY5" s="6">
        <f t="shared" si="17"/>
        <v>1.0850694444444429</v>
      </c>
      <c r="AZ5" s="51">
        <v>12</v>
      </c>
      <c r="BA5" s="51">
        <v>11.1</v>
      </c>
      <c r="BB5" s="6">
        <f t="shared" ref="BB5:BB51" si="34">-(100-(BA5*100/AZ5))</f>
        <v>-7.5</v>
      </c>
      <c r="BC5" s="51">
        <f t="shared" si="18"/>
        <v>44.444444444444443</v>
      </c>
      <c r="BD5" s="51">
        <f t="shared" si="19"/>
        <v>43.359375</v>
      </c>
      <c r="BE5" s="6">
        <f t="shared" si="20"/>
        <v>-2.44140625</v>
      </c>
      <c r="BF5" s="51">
        <f t="shared" si="21"/>
        <v>80</v>
      </c>
      <c r="BG5" s="51">
        <f t="shared" si="22"/>
        <v>76.551724137931032</v>
      </c>
      <c r="BH5" s="6">
        <f t="shared" ref="BH5:BH51" si="35">-(100-(BG5*100/BF5))</f>
        <v>-4.3103448275862064</v>
      </c>
      <c r="BI5" s="51">
        <f t="shared" si="23"/>
        <v>44.444444444444443</v>
      </c>
      <c r="BJ5" s="51">
        <f t="shared" si="24"/>
        <v>43.359374999999993</v>
      </c>
      <c r="BK5" s="6">
        <f t="shared" ref="BK5:BK51" si="36">-(100-(BJ5*100/BI5))</f>
        <v>-2.4414062500000142</v>
      </c>
      <c r="BU5" s="52"/>
    </row>
    <row r="6" spans="1:73" ht="13.5" customHeight="1" x14ac:dyDescent="0.25">
      <c r="A6" s="77" t="s">
        <v>38</v>
      </c>
      <c r="B6" s="4">
        <v>12.67933413645822</v>
      </c>
      <c r="C6" s="7">
        <v>12.5</v>
      </c>
      <c r="D6" s="50">
        <v>5</v>
      </c>
      <c r="E6" s="7">
        <v>7</v>
      </c>
      <c r="F6" s="4">
        <v>2.5</v>
      </c>
      <c r="G6" s="4">
        <f t="shared" si="11"/>
        <v>150</v>
      </c>
      <c r="H6" s="4">
        <f t="shared" si="12"/>
        <v>1050</v>
      </c>
      <c r="I6" s="50">
        <v>0.5</v>
      </c>
      <c r="J6" s="4">
        <v>152</v>
      </c>
      <c r="K6" s="4">
        <v>23.27</v>
      </c>
      <c r="L6" s="4">
        <v>28.9</v>
      </c>
      <c r="M6" s="5">
        <v>51.7</v>
      </c>
      <c r="N6" s="4">
        <v>51.4</v>
      </c>
      <c r="O6" s="6">
        <f t="shared" si="25"/>
        <v>-0.58027079303676032</v>
      </c>
      <c r="P6" s="7">
        <f t="shared" si="0"/>
        <v>22.377077562326871</v>
      </c>
      <c r="Q6" s="4">
        <f t="shared" si="1"/>
        <v>22.247229916897506</v>
      </c>
      <c r="R6" s="8">
        <f t="shared" si="26"/>
        <v>-0.58027079303677453</v>
      </c>
      <c r="S6" s="87"/>
      <c r="T6" s="90"/>
      <c r="U6" s="90"/>
      <c r="V6" s="95"/>
      <c r="W6" s="5">
        <v>528.29999999999995</v>
      </c>
      <c r="X6" s="51">
        <v>536.70000000000005</v>
      </c>
      <c r="Y6" s="6">
        <f t="shared" si="27"/>
        <v>1.5900056785917371</v>
      </c>
      <c r="Z6" s="7">
        <v>64.5</v>
      </c>
      <c r="AA6" s="51">
        <v>65.7</v>
      </c>
      <c r="AB6" s="9">
        <f t="shared" si="28"/>
        <v>1.8604651162790731</v>
      </c>
      <c r="AC6" s="10">
        <f t="shared" si="2"/>
        <v>347.56578947368416</v>
      </c>
      <c r="AD6" s="2">
        <f t="shared" si="3"/>
        <v>353.09210526315792</v>
      </c>
      <c r="AE6" s="11">
        <f t="shared" si="4"/>
        <v>1.5900056785917371</v>
      </c>
      <c r="AF6" s="6">
        <f t="shared" si="13"/>
        <v>5.526315789473756</v>
      </c>
      <c r="AG6" s="2">
        <f t="shared" si="5"/>
        <v>42.434210526315788</v>
      </c>
      <c r="AH6" s="2">
        <f t="shared" si="6"/>
        <v>43.223684210526315</v>
      </c>
      <c r="AI6" s="9">
        <f t="shared" si="29"/>
        <v>1.8604651162790731</v>
      </c>
      <c r="AJ6" s="6">
        <f t="shared" si="14"/>
        <v>0.78947368421052744</v>
      </c>
      <c r="AK6" s="10">
        <f t="shared" si="7"/>
        <v>6.9607766421404795</v>
      </c>
      <c r="AL6" s="2">
        <f t="shared" si="8"/>
        <v>6.9791255457623693</v>
      </c>
      <c r="AM6" s="6">
        <f t="shared" si="30"/>
        <v>0.2636042580479625</v>
      </c>
      <c r="AN6" s="2">
        <f t="shared" si="9"/>
        <v>350.14659820631852</v>
      </c>
      <c r="AO6" s="2">
        <f t="shared" si="10"/>
        <v>355.72787587691289</v>
      </c>
      <c r="AP6" s="8">
        <f t="shared" si="31"/>
        <v>1.5939831199804075</v>
      </c>
      <c r="AQ6" s="7">
        <v>29</v>
      </c>
      <c r="AR6" s="51">
        <v>28.7</v>
      </c>
      <c r="AS6" s="6">
        <f t="shared" si="32"/>
        <v>-1.0344827586206833</v>
      </c>
      <c r="AT6" s="7">
        <v>16.399999999999999</v>
      </c>
      <c r="AU6" s="51">
        <v>16.3</v>
      </c>
      <c r="AV6" s="6">
        <f t="shared" si="33"/>
        <v>-0.60975609756096105</v>
      </c>
      <c r="AW6" s="7">
        <f t="shared" si="15"/>
        <v>56.551724137931025</v>
      </c>
      <c r="AX6" s="51">
        <f t="shared" si="16"/>
        <v>56.794425087108017</v>
      </c>
      <c r="AY6" s="6">
        <f t="shared" si="17"/>
        <v>0.24270094917699225</v>
      </c>
      <c r="AZ6" s="51">
        <v>12.6</v>
      </c>
      <c r="BA6" s="51">
        <v>12.4</v>
      </c>
      <c r="BB6" s="6">
        <f t="shared" si="34"/>
        <v>-1.5873015873015817</v>
      </c>
      <c r="BC6" s="51">
        <f t="shared" si="18"/>
        <v>43.448275862068968</v>
      </c>
      <c r="BD6" s="51">
        <f t="shared" si="19"/>
        <v>43.20557491289199</v>
      </c>
      <c r="BE6" s="6">
        <f t="shared" si="20"/>
        <v>-0.55859742270891388</v>
      </c>
      <c r="BF6" s="51">
        <f t="shared" si="21"/>
        <v>76.829268292682926</v>
      </c>
      <c r="BG6" s="51">
        <f t="shared" si="22"/>
        <v>76.073619631901835</v>
      </c>
      <c r="BH6" s="6">
        <f t="shared" si="35"/>
        <v>-0.98354270133411603</v>
      </c>
      <c r="BI6" s="51">
        <f t="shared" si="23"/>
        <v>43.448275862068961</v>
      </c>
      <c r="BJ6" s="51">
        <f t="shared" si="24"/>
        <v>43.20557491289199</v>
      </c>
      <c r="BK6" s="6">
        <f t="shared" si="36"/>
        <v>-0.55859742270889967</v>
      </c>
      <c r="BU6" s="52"/>
    </row>
    <row r="7" spans="1:73" ht="13.5" customHeight="1" x14ac:dyDescent="0.25">
      <c r="A7" s="77" t="s">
        <v>38</v>
      </c>
      <c r="B7" s="4">
        <v>12.745044354397109</v>
      </c>
      <c r="C7" s="7">
        <v>17.5</v>
      </c>
      <c r="D7" s="50">
        <v>4.7</v>
      </c>
      <c r="E7" s="7">
        <v>6</v>
      </c>
      <c r="F7" s="4">
        <v>2.5</v>
      </c>
      <c r="G7" s="4">
        <f t="shared" si="11"/>
        <v>150</v>
      </c>
      <c r="H7" s="4">
        <f t="shared" si="12"/>
        <v>900</v>
      </c>
      <c r="I7" s="50">
        <v>0.5</v>
      </c>
      <c r="J7" s="4">
        <v>157.19999999999999</v>
      </c>
      <c r="K7" s="4">
        <v>12.88</v>
      </c>
      <c r="L7" s="4">
        <v>36.6</v>
      </c>
      <c r="M7" s="5">
        <v>40.799999999999997</v>
      </c>
      <c r="N7" s="4">
        <v>40.4</v>
      </c>
      <c r="O7" s="6">
        <f t="shared" si="25"/>
        <v>-0.98039215686273451</v>
      </c>
      <c r="P7" s="7">
        <f t="shared" si="0"/>
        <v>16.510304372317076</v>
      </c>
      <c r="Q7" s="4">
        <f t="shared" si="1"/>
        <v>16.348438643176713</v>
      </c>
      <c r="R7" s="8">
        <f t="shared" si="26"/>
        <v>-0.98039215686273451</v>
      </c>
      <c r="S7" s="87"/>
      <c r="T7" s="90"/>
      <c r="U7" s="90"/>
      <c r="V7" s="95"/>
      <c r="W7" s="5">
        <v>567.1</v>
      </c>
      <c r="X7" s="51">
        <v>612.70000000000005</v>
      </c>
      <c r="Y7" s="6">
        <f t="shared" si="27"/>
        <v>8.0409098924352094</v>
      </c>
      <c r="Z7" s="7">
        <v>69.599999999999994</v>
      </c>
      <c r="AA7" s="51">
        <v>77.400000000000006</v>
      </c>
      <c r="AB7" s="9">
        <f t="shared" si="28"/>
        <v>11.206896551724157</v>
      </c>
      <c r="AC7" s="10">
        <f t="shared" si="2"/>
        <v>360.75063613231555</v>
      </c>
      <c r="AD7" s="2">
        <f t="shared" si="3"/>
        <v>389.75826972010185</v>
      </c>
      <c r="AE7" s="11">
        <f t="shared" si="4"/>
        <v>8.0409098924351952</v>
      </c>
      <c r="AF7" s="6">
        <f t="shared" si="13"/>
        <v>29.007633587786302</v>
      </c>
      <c r="AG7" s="2">
        <f t="shared" si="5"/>
        <v>44.274809160305345</v>
      </c>
      <c r="AH7" s="2">
        <f t="shared" si="6"/>
        <v>49.236641221374057</v>
      </c>
      <c r="AI7" s="9">
        <f t="shared" si="29"/>
        <v>11.206896551724157</v>
      </c>
      <c r="AJ7" s="6">
        <f t="shared" si="14"/>
        <v>4.9618320610687121</v>
      </c>
      <c r="AK7" s="10">
        <f t="shared" si="7"/>
        <v>6.9969020849531951</v>
      </c>
      <c r="AL7" s="2">
        <f t="shared" si="8"/>
        <v>7.1998149741807174</v>
      </c>
      <c r="AM7" s="6">
        <f t="shared" si="30"/>
        <v>2.9000389996007669</v>
      </c>
      <c r="AN7" s="2">
        <f t="shared" si="9"/>
        <v>363.45739804831567</v>
      </c>
      <c r="AO7" s="2">
        <f t="shared" si="10"/>
        <v>392.85589680437533</v>
      </c>
      <c r="AP7" s="8">
        <f t="shared" si="31"/>
        <v>8.0885679900651439</v>
      </c>
      <c r="AQ7" s="7">
        <v>26.7</v>
      </c>
      <c r="AR7" s="51">
        <v>25.6</v>
      </c>
      <c r="AS7" s="6">
        <f t="shared" si="32"/>
        <v>-4.1198501872659108</v>
      </c>
      <c r="AT7" s="7">
        <v>15.3</v>
      </c>
      <c r="AU7" s="51">
        <v>14.7</v>
      </c>
      <c r="AV7" s="6">
        <f t="shared" si="33"/>
        <v>-3.9215686274509807</v>
      </c>
      <c r="AW7" s="7">
        <f t="shared" si="15"/>
        <v>57.303370786516858</v>
      </c>
      <c r="AX7" s="51">
        <f t="shared" si="16"/>
        <v>57.421875</v>
      </c>
      <c r="AY7" s="6">
        <f t="shared" si="17"/>
        <v>0.118504213483142</v>
      </c>
      <c r="AZ7" s="51">
        <v>11.4</v>
      </c>
      <c r="BA7" s="51">
        <v>10.9</v>
      </c>
      <c r="BB7" s="6">
        <f t="shared" si="34"/>
        <v>-4.3859649122806985</v>
      </c>
      <c r="BC7" s="51">
        <f t="shared" si="18"/>
        <v>42.696629213483149</v>
      </c>
      <c r="BD7" s="51">
        <f t="shared" si="19"/>
        <v>42.578125</v>
      </c>
      <c r="BE7" s="6">
        <f t="shared" si="20"/>
        <v>-0.27754934210527438</v>
      </c>
      <c r="BF7" s="51">
        <f t="shared" si="21"/>
        <v>74.509803921568633</v>
      </c>
      <c r="BG7" s="51">
        <f t="shared" si="22"/>
        <v>74.149659863945587</v>
      </c>
      <c r="BH7" s="6">
        <f t="shared" si="35"/>
        <v>-0.48335123523092705</v>
      </c>
      <c r="BI7" s="51">
        <f t="shared" si="23"/>
        <v>42.696629213483149</v>
      </c>
      <c r="BJ7" s="51">
        <f t="shared" si="24"/>
        <v>42.578125</v>
      </c>
      <c r="BK7" s="6">
        <f t="shared" si="36"/>
        <v>-0.27754934210527438</v>
      </c>
      <c r="BU7" s="52"/>
    </row>
    <row r="8" spans="1:73" ht="13.5" customHeight="1" x14ac:dyDescent="0.25">
      <c r="A8" s="77" t="s">
        <v>38</v>
      </c>
      <c r="B8" s="4">
        <v>12.794327017851275</v>
      </c>
      <c r="C8" s="7">
        <v>12.5</v>
      </c>
      <c r="D8" s="50">
        <v>5</v>
      </c>
      <c r="E8" s="7">
        <v>7</v>
      </c>
      <c r="F8" s="4">
        <v>2.5</v>
      </c>
      <c r="G8" s="4">
        <f t="shared" si="11"/>
        <v>150</v>
      </c>
      <c r="H8" s="4">
        <f t="shared" si="12"/>
        <v>1050</v>
      </c>
      <c r="I8" s="50">
        <v>0.4</v>
      </c>
      <c r="J8" s="4">
        <v>146.6</v>
      </c>
      <c r="K8" s="4">
        <v>13.13</v>
      </c>
      <c r="L8" s="4">
        <v>31.8</v>
      </c>
      <c r="M8" s="5">
        <v>37.6</v>
      </c>
      <c r="N8" s="4">
        <v>37.200000000000003</v>
      </c>
      <c r="O8" s="6">
        <f t="shared" si="25"/>
        <v>-1.0638297872340274</v>
      </c>
      <c r="P8" s="7">
        <f t="shared" si="0"/>
        <v>17.495239991885185</v>
      </c>
      <c r="Q8" s="4">
        <f t="shared" si="1"/>
        <v>17.309120417503429</v>
      </c>
      <c r="R8" s="8">
        <f t="shared" si="26"/>
        <v>-1.0638297872340274</v>
      </c>
      <c r="S8" s="87"/>
      <c r="T8" s="90"/>
      <c r="U8" s="90"/>
      <c r="V8" s="95"/>
      <c r="W8" s="5">
        <v>608.9</v>
      </c>
      <c r="X8" s="51">
        <v>621.70000000000005</v>
      </c>
      <c r="Y8" s="6">
        <f t="shared" si="27"/>
        <v>2.1021514205945238</v>
      </c>
      <c r="Z8" s="7">
        <v>68.599999999999994</v>
      </c>
      <c r="AA8" s="51">
        <v>73.3</v>
      </c>
      <c r="AB8" s="9">
        <f t="shared" si="28"/>
        <v>6.8513119533527771</v>
      </c>
      <c r="AC8" s="10">
        <f t="shared" si="2"/>
        <v>415.34788540245563</v>
      </c>
      <c r="AD8" s="2">
        <f t="shared" si="3"/>
        <v>424.07912687585269</v>
      </c>
      <c r="AE8" s="11">
        <f t="shared" si="4"/>
        <v>2.1021514205945238</v>
      </c>
      <c r="AF8" s="6">
        <f t="shared" si="13"/>
        <v>8.7312414733970627</v>
      </c>
      <c r="AG8" s="2">
        <f t="shared" si="5"/>
        <v>46.793997271487036</v>
      </c>
      <c r="AH8" s="2">
        <f t="shared" si="6"/>
        <v>50</v>
      </c>
      <c r="AI8" s="9">
        <f t="shared" si="29"/>
        <v>6.8513119533527771</v>
      </c>
      <c r="AJ8" s="6">
        <f t="shared" si="14"/>
        <v>3.2060027285129635</v>
      </c>
      <c r="AK8" s="10">
        <f t="shared" si="7"/>
        <v>6.4279625291393137</v>
      </c>
      <c r="AL8" s="2">
        <f t="shared" si="8"/>
        <v>6.7242737077066694</v>
      </c>
      <c r="AM8" s="6">
        <f t="shared" si="30"/>
        <v>4.6097216221176467</v>
      </c>
      <c r="AN8" s="2">
        <f t="shared" si="9"/>
        <v>417.97553049064413</v>
      </c>
      <c r="AO8" s="2">
        <f t="shared" si="10"/>
        <v>427.01651707139575</v>
      </c>
      <c r="AP8" s="8">
        <f t="shared" si="31"/>
        <v>2.1630420733335143</v>
      </c>
      <c r="AQ8" s="7">
        <v>23.4</v>
      </c>
      <c r="AR8" s="51">
        <v>22.4</v>
      </c>
      <c r="AS8" s="6">
        <f t="shared" si="32"/>
        <v>-4.2735042735042725</v>
      </c>
      <c r="AT8" s="7">
        <v>13.3</v>
      </c>
      <c r="AU8" s="51">
        <v>12.5</v>
      </c>
      <c r="AV8" s="6">
        <f t="shared" si="33"/>
        <v>-6.015037593984971</v>
      </c>
      <c r="AW8" s="7">
        <f t="shared" si="15"/>
        <v>56.837606837606842</v>
      </c>
      <c r="AX8" s="51">
        <f t="shared" si="16"/>
        <v>55.803571428571431</v>
      </c>
      <c r="AY8" s="6">
        <f t="shared" si="17"/>
        <v>-1.0340354090354111</v>
      </c>
      <c r="AZ8" s="51">
        <v>10.1</v>
      </c>
      <c r="BA8" s="51">
        <v>9.9</v>
      </c>
      <c r="BB8" s="6">
        <f t="shared" si="34"/>
        <v>-1.9801980198019749</v>
      </c>
      <c r="BC8" s="51">
        <f t="shared" si="18"/>
        <v>43.162393162393165</v>
      </c>
      <c r="BD8" s="51">
        <f t="shared" si="19"/>
        <v>44.196428571428577</v>
      </c>
      <c r="BE8" s="6">
        <f t="shared" si="20"/>
        <v>2.3956859971711566</v>
      </c>
      <c r="BF8" s="51">
        <f t="shared" si="21"/>
        <v>75.939849624060145</v>
      </c>
      <c r="BG8" s="51">
        <f t="shared" si="22"/>
        <v>79.2</v>
      </c>
      <c r="BH8" s="6">
        <f t="shared" si="35"/>
        <v>4.293069306930704</v>
      </c>
      <c r="BI8" s="51">
        <f t="shared" si="23"/>
        <v>43.162393162393165</v>
      </c>
      <c r="BJ8" s="51">
        <f t="shared" si="24"/>
        <v>44.196428571428577</v>
      </c>
      <c r="BK8" s="6">
        <f t="shared" si="36"/>
        <v>2.3956859971711566</v>
      </c>
      <c r="BU8" s="52"/>
    </row>
    <row r="9" spans="1:73" ht="13.5" customHeight="1" x14ac:dyDescent="0.25">
      <c r="A9" s="77" t="s">
        <v>38</v>
      </c>
      <c r="B9" s="4">
        <v>12.868251013032527</v>
      </c>
      <c r="C9" s="7">
        <v>12.5</v>
      </c>
      <c r="D9" s="50">
        <v>5</v>
      </c>
      <c r="E9" s="7">
        <v>6</v>
      </c>
      <c r="F9" s="4">
        <v>2.5</v>
      </c>
      <c r="G9" s="4">
        <f t="shared" si="11"/>
        <v>150</v>
      </c>
      <c r="H9" s="4">
        <f t="shared" si="12"/>
        <v>900</v>
      </c>
      <c r="I9" s="50">
        <v>0.3</v>
      </c>
      <c r="J9" s="4">
        <v>159</v>
      </c>
      <c r="K9" s="4">
        <v>18.100000000000001</v>
      </c>
      <c r="L9" s="4">
        <v>31.4</v>
      </c>
      <c r="M9" s="5">
        <v>45.5</v>
      </c>
      <c r="N9" s="4">
        <v>44.8</v>
      </c>
      <c r="O9" s="6">
        <f t="shared" si="25"/>
        <v>-1.538461538461533</v>
      </c>
      <c r="P9" s="7">
        <f t="shared" si="0"/>
        <v>17.997705786954629</v>
      </c>
      <c r="Q9" s="4">
        <f t="shared" si="1"/>
        <v>17.720818005616863</v>
      </c>
      <c r="R9" s="8">
        <f t="shared" si="26"/>
        <v>-1.5384615384615472</v>
      </c>
      <c r="S9" s="87"/>
      <c r="T9" s="90"/>
      <c r="U9" s="90"/>
      <c r="V9" s="95"/>
      <c r="W9" s="5">
        <v>586.4</v>
      </c>
      <c r="X9" s="51">
        <v>599.70000000000005</v>
      </c>
      <c r="Y9" s="6">
        <f t="shared" si="27"/>
        <v>2.2680763983629078</v>
      </c>
      <c r="Z9" s="7">
        <v>64.900000000000006</v>
      </c>
      <c r="AA9" s="51">
        <v>68.2</v>
      </c>
      <c r="AB9" s="9">
        <f t="shared" si="28"/>
        <v>5.0847457627118615</v>
      </c>
      <c r="AC9" s="10">
        <f t="shared" si="2"/>
        <v>368.80503144654085</v>
      </c>
      <c r="AD9" s="2">
        <f t="shared" si="3"/>
        <v>377.16981132075472</v>
      </c>
      <c r="AE9" s="11">
        <f t="shared" si="4"/>
        <v>2.2680763983629078</v>
      </c>
      <c r="AF9" s="6">
        <f t="shared" si="13"/>
        <v>8.3647798742138662</v>
      </c>
      <c r="AG9" s="2">
        <f t="shared" si="5"/>
        <v>40.817610062893081</v>
      </c>
      <c r="AH9" s="2">
        <f t="shared" si="6"/>
        <v>42.893081761006286</v>
      </c>
      <c r="AI9" s="9">
        <f t="shared" si="29"/>
        <v>5.0847457627118615</v>
      </c>
      <c r="AJ9" s="6">
        <f t="shared" si="14"/>
        <v>2.0754716981132049</v>
      </c>
      <c r="AK9" s="10">
        <f t="shared" si="7"/>
        <v>6.3155253379101444</v>
      </c>
      <c r="AL9" s="2">
        <f t="shared" si="8"/>
        <v>6.4880041507933157</v>
      </c>
      <c r="AM9" s="6">
        <f t="shared" si="30"/>
        <v>2.7310287530292072</v>
      </c>
      <c r="AN9" s="2">
        <f t="shared" si="9"/>
        <v>371.05690737611985</v>
      </c>
      <c r="AO9" s="2">
        <f t="shared" si="10"/>
        <v>379.60095236272798</v>
      </c>
      <c r="AP9" s="8">
        <f t="shared" si="31"/>
        <v>2.3026238878090766</v>
      </c>
      <c r="AQ9" s="7">
        <v>26.4</v>
      </c>
      <c r="AR9" s="51">
        <v>25.5</v>
      </c>
      <c r="AS9" s="6">
        <f t="shared" si="32"/>
        <v>-3.4090909090909065</v>
      </c>
      <c r="AT9" s="7">
        <v>14.5</v>
      </c>
      <c r="AU9" s="51">
        <v>13.8</v>
      </c>
      <c r="AV9" s="6">
        <f t="shared" si="33"/>
        <v>-4.8275862068965552</v>
      </c>
      <c r="AW9" s="7">
        <f t="shared" si="15"/>
        <v>54.924242424242429</v>
      </c>
      <c r="AX9" s="51">
        <f t="shared" si="16"/>
        <v>54.117647058823529</v>
      </c>
      <c r="AY9" s="6">
        <f t="shared" si="17"/>
        <v>-0.8065953654189002</v>
      </c>
      <c r="AZ9" s="51">
        <v>11.9</v>
      </c>
      <c r="BA9" s="51">
        <v>11.7</v>
      </c>
      <c r="BB9" s="6">
        <f t="shared" si="34"/>
        <v>-1.6806722689075713</v>
      </c>
      <c r="BC9" s="51">
        <f t="shared" si="18"/>
        <v>45.075757575757578</v>
      </c>
      <c r="BD9" s="51">
        <f t="shared" si="19"/>
        <v>45.882352941176471</v>
      </c>
      <c r="BE9" s="6">
        <f t="shared" si="20"/>
        <v>1.7894216510133418</v>
      </c>
      <c r="BF9" s="51">
        <f t="shared" si="21"/>
        <v>82.068965517241381</v>
      </c>
      <c r="BG9" s="51">
        <f t="shared" si="22"/>
        <v>84.782608695652158</v>
      </c>
      <c r="BH9" s="6">
        <f t="shared" si="35"/>
        <v>3.3065400073072482</v>
      </c>
      <c r="BI9" s="51">
        <f t="shared" si="23"/>
        <v>45.075757575757578</v>
      </c>
      <c r="BJ9" s="51">
        <f t="shared" si="24"/>
        <v>45.882352941176471</v>
      </c>
      <c r="BK9" s="6">
        <f t="shared" si="36"/>
        <v>1.7894216510133418</v>
      </c>
      <c r="BU9" s="52"/>
    </row>
    <row r="10" spans="1:73" ht="13.5" customHeight="1" x14ac:dyDescent="0.25">
      <c r="A10" s="77" t="s">
        <v>38</v>
      </c>
      <c r="B10" s="4">
        <v>12.969554265688314</v>
      </c>
      <c r="C10" s="7">
        <v>12.5</v>
      </c>
      <c r="D10" s="50">
        <v>6</v>
      </c>
      <c r="E10" s="7">
        <v>6</v>
      </c>
      <c r="F10" s="4">
        <v>2.5</v>
      </c>
      <c r="G10" s="4">
        <f t="shared" si="11"/>
        <v>150</v>
      </c>
      <c r="H10" s="4">
        <f t="shared" si="12"/>
        <v>900</v>
      </c>
      <c r="I10" s="50">
        <v>0.7</v>
      </c>
      <c r="J10" s="4">
        <v>150.69999999999999</v>
      </c>
      <c r="K10" s="4">
        <v>17.100000000000001</v>
      </c>
      <c r="L10" s="4">
        <v>31.7</v>
      </c>
      <c r="M10" s="5">
        <v>43.2</v>
      </c>
      <c r="N10" s="4">
        <v>42.5</v>
      </c>
      <c r="O10" s="6">
        <f t="shared" si="25"/>
        <v>-1.6203703703703809</v>
      </c>
      <c r="P10" s="7">
        <f t="shared" si="0"/>
        <v>19.022046640120934</v>
      </c>
      <c r="Q10" s="4">
        <f t="shared" si="1"/>
        <v>18.713819032526381</v>
      </c>
      <c r="R10" s="8">
        <f t="shared" si="26"/>
        <v>-1.6203703703703809</v>
      </c>
      <c r="S10" s="87"/>
      <c r="T10" s="90"/>
      <c r="U10" s="90"/>
      <c r="V10" s="95"/>
      <c r="W10" s="5">
        <v>574.4</v>
      </c>
      <c r="X10" s="51">
        <v>588.9</v>
      </c>
      <c r="Y10" s="6">
        <f t="shared" si="27"/>
        <v>2.524373259052922</v>
      </c>
      <c r="Z10" s="7">
        <v>68.2</v>
      </c>
      <c r="AA10" s="51">
        <v>71.099999999999994</v>
      </c>
      <c r="AB10" s="9">
        <f t="shared" si="28"/>
        <v>4.2521994134897199</v>
      </c>
      <c r="AC10" s="10">
        <f t="shared" si="2"/>
        <v>381.15461181154615</v>
      </c>
      <c r="AD10" s="2">
        <f t="shared" si="3"/>
        <v>390.77637690776379</v>
      </c>
      <c r="AE10" s="11">
        <f t="shared" si="4"/>
        <v>2.524373259052922</v>
      </c>
      <c r="AF10" s="6">
        <f t="shared" si="13"/>
        <v>9.6217650962176435</v>
      </c>
      <c r="AG10" s="2">
        <f t="shared" si="5"/>
        <v>45.255474452554751</v>
      </c>
      <c r="AH10" s="2">
        <f t="shared" si="6"/>
        <v>47.179827471798276</v>
      </c>
      <c r="AI10" s="9">
        <f t="shared" si="29"/>
        <v>4.2521994134897341</v>
      </c>
      <c r="AJ10" s="6">
        <f t="shared" si="14"/>
        <v>1.9243530192435259</v>
      </c>
      <c r="AK10" s="10">
        <f t="shared" si="7"/>
        <v>6.7711763454704714</v>
      </c>
      <c r="AL10" s="2">
        <f t="shared" si="8"/>
        <v>6.8842036882701718</v>
      </c>
      <c r="AM10" s="6">
        <f t="shared" si="30"/>
        <v>1.669242344800395</v>
      </c>
      <c r="AN10" s="2">
        <f t="shared" si="9"/>
        <v>383.8318591169006</v>
      </c>
      <c r="AO10" s="2">
        <f t="shared" si="10"/>
        <v>393.61416751614428</v>
      </c>
      <c r="AP10" s="8">
        <f t="shared" si="31"/>
        <v>2.5485920897109224</v>
      </c>
      <c r="AQ10" s="7">
        <v>25.5</v>
      </c>
      <c r="AR10" s="51">
        <v>24.5</v>
      </c>
      <c r="AS10" s="6">
        <f t="shared" si="32"/>
        <v>-3.9215686274509807</v>
      </c>
      <c r="AT10" s="7">
        <v>14.5</v>
      </c>
      <c r="AU10" s="51">
        <v>13.6</v>
      </c>
      <c r="AV10" s="6">
        <f t="shared" si="33"/>
        <v>-6.2068965517241423</v>
      </c>
      <c r="AW10" s="7">
        <f t="shared" si="15"/>
        <v>56.862745098039213</v>
      </c>
      <c r="AX10" s="51">
        <f t="shared" si="16"/>
        <v>55.510204081632651</v>
      </c>
      <c r="AY10" s="6">
        <f t="shared" si="17"/>
        <v>-1.3525410164065619</v>
      </c>
      <c r="AZ10" s="51">
        <v>11</v>
      </c>
      <c r="BA10" s="51">
        <v>10.9</v>
      </c>
      <c r="BB10" s="6">
        <f t="shared" si="34"/>
        <v>-0.90909090909090651</v>
      </c>
      <c r="BC10" s="51">
        <f t="shared" si="18"/>
        <v>43.137254901960787</v>
      </c>
      <c r="BD10" s="51">
        <f t="shared" si="19"/>
        <v>44.489795918367349</v>
      </c>
      <c r="BE10" s="6">
        <f t="shared" si="20"/>
        <v>3.1354359925788344</v>
      </c>
      <c r="BF10" s="51">
        <f t="shared" si="21"/>
        <v>75.862068965517238</v>
      </c>
      <c r="BG10" s="51">
        <f t="shared" si="22"/>
        <v>80.14705882352942</v>
      </c>
      <c r="BH10" s="6">
        <f t="shared" si="35"/>
        <v>5.648395721925155</v>
      </c>
      <c r="BI10" s="51">
        <f t="shared" si="23"/>
        <v>43.137254901960787</v>
      </c>
      <c r="BJ10" s="51">
        <f t="shared" si="24"/>
        <v>44.489795918367349</v>
      </c>
      <c r="BK10" s="6">
        <f t="shared" si="36"/>
        <v>3.1354359925788344</v>
      </c>
      <c r="BU10" s="52"/>
    </row>
    <row r="11" spans="1:73" ht="13.5" customHeight="1" x14ac:dyDescent="0.25">
      <c r="A11" s="77" t="s">
        <v>38</v>
      </c>
      <c r="B11" s="4">
        <v>13.155733216515168</v>
      </c>
      <c r="C11" s="7">
        <v>17.5</v>
      </c>
      <c r="D11" s="50">
        <v>5</v>
      </c>
      <c r="E11" s="7">
        <v>7</v>
      </c>
      <c r="F11" s="4">
        <v>2.6</v>
      </c>
      <c r="G11" s="4">
        <f t="shared" si="11"/>
        <v>156</v>
      </c>
      <c r="H11" s="4">
        <f t="shared" si="12"/>
        <v>1092</v>
      </c>
      <c r="I11" s="50">
        <v>0.5</v>
      </c>
      <c r="J11" s="4">
        <v>166.8</v>
      </c>
      <c r="K11" s="4">
        <v>12.99</v>
      </c>
      <c r="L11" s="4">
        <v>37.799999999999997</v>
      </c>
      <c r="M11" s="5">
        <v>47.1</v>
      </c>
      <c r="N11" s="4">
        <v>47.1</v>
      </c>
      <c r="O11" s="6">
        <f t="shared" si="25"/>
        <v>0</v>
      </c>
      <c r="P11" s="7">
        <f t="shared" si="0"/>
        <v>16.928902920828801</v>
      </c>
      <c r="Q11" s="4">
        <f t="shared" si="1"/>
        <v>16.928902920828801</v>
      </c>
      <c r="R11" s="8">
        <f t="shared" si="26"/>
        <v>0</v>
      </c>
      <c r="S11" s="87"/>
      <c r="T11" s="90"/>
      <c r="U11" s="90"/>
      <c r="V11" s="95"/>
      <c r="W11" s="5">
        <v>559.29999999999995</v>
      </c>
      <c r="X11" s="51">
        <v>584</v>
      </c>
      <c r="Y11" s="6">
        <f t="shared" si="27"/>
        <v>4.41623457893796</v>
      </c>
      <c r="Z11" s="7">
        <v>63.6</v>
      </c>
      <c r="AA11" s="51">
        <v>66.7</v>
      </c>
      <c r="AB11" s="9">
        <f t="shared" si="28"/>
        <v>4.8742138364779919</v>
      </c>
      <c r="AC11" s="10">
        <f t="shared" si="2"/>
        <v>335.31175059952034</v>
      </c>
      <c r="AD11" s="2">
        <f t="shared" si="3"/>
        <v>350.11990407673858</v>
      </c>
      <c r="AE11" s="11">
        <f t="shared" si="4"/>
        <v>4.4162345789379742</v>
      </c>
      <c r="AF11" s="6">
        <f t="shared" si="13"/>
        <v>14.808153477218241</v>
      </c>
      <c r="AG11" s="2">
        <f t="shared" si="5"/>
        <v>38.129496402877699</v>
      </c>
      <c r="AH11" s="2">
        <f t="shared" si="6"/>
        <v>39.988009592326136</v>
      </c>
      <c r="AI11" s="9">
        <f t="shared" si="29"/>
        <v>4.8742138364779777</v>
      </c>
      <c r="AJ11" s="6">
        <f t="shared" si="14"/>
        <v>1.8585131894484377</v>
      </c>
      <c r="AK11" s="10">
        <f t="shared" si="7"/>
        <v>6.4874408894080391</v>
      </c>
      <c r="AL11" s="2">
        <f t="shared" si="8"/>
        <v>6.515651247034385</v>
      </c>
      <c r="AM11" s="6">
        <f t="shared" si="30"/>
        <v>0.43484569813044516</v>
      </c>
      <c r="AN11" s="2">
        <f t="shared" si="9"/>
        <v>337.47270791287997</v>
      </c>
      <c r="AO11" s="2">
        <f t="shared" si="10"/>
        <v>352.39606714868512</v>
      </c>
      <c r="AP11" s="8">
        <f t="shared" si="31"/>
        <v>4.4220936644327651</v>
      </c>
      <c r="AQ11" s="7">
        <v>29.9</v>
      </c>
      <c r="AR11" s="51">
        <v>29.2</v>
      </c>
      <c r="AS11" s="6">
        <f t="shared" si="32"/>
        <v>-2.3411371237458098</v>
      </c>
      <c r="AT11" s="7">
        <v>16.399999999999999</v>
      </c>
      <c r="AU11" s="51">
        <v>16</v>
      </c>
      <c r="AV11" s="6">
        <f t="shared" si="33"/>
        <v>-2.4390243902439011</v>
      </c>
      <c r="AW11" s="7">
        <f t="shared" si="15"/>
        <v>54.849498327759193</v>
      </c>
      <c r="AX11" s="51">
        <f t="shared" si="16"/>
        <v>54.794520547945204</v>
      </c>
      <c r="AY11" s="6">
        <f t="shared" si="17"/>
        <v>-5.4977779813988548E-2</v>
      </c>
      <c r="AZ11" s="51">
        <v>13.5</v>
      </c>
      <c r="BA11" s="51">
        <v>13.2</v>
      </c>
      <c r="BB11" s="6">
        <f t="shared" si="34"/>
        <v>-2.2222222222222285</v>
      </c>
      <c r="BC11" s="51">
        <f t="shared" si="18"/>
        <v>45.150501672240807</v>
      </c>
      <c r="BD11" s="51">
        <f t="shared" si="19"/>
        <v>45.205479452054796</v>
      </c>
      <c r="BE11" s="6">
        <f t="shared" si="20"/>
        <v>0.12176560121764624</v>
      </c>
      <c r="BF11" s="51">
        <f t="shared" si="21"/>
        <v>82.317073170731717</v>
      </c>
      <c r="BG11" s="51">
        <f t="shared" si="22"/>
        <v>82.5</v>
      </c>
      <c r="BH11" s="6">
        <f t="shared" si="35"/>
        <v>0.22222222222221433</v>
      </c>
      <c r="BI11" s="51">
        <f t="shared" si="23"/>
        <v>45.150501672240807</v>
      </c>
      <c r="BJ11" s="51">
        <f t="shared" si="24"/>
        <v>45.205479452054789</v>
      </c>
      <c r="BK11" s="6">
        <f t="shared" si="36"/>
        <v>0.12176560121763202</v>
      </c>
      <c r="BU11" s="52"/>
    </row>
    <row r="12" spans="1:73" ht="13.5" customHeight="1" x14ac:dyDescent="0.25">
      <c r="A12" s="77" t="s">
        <v>38</v>
      </c>
      <c r="B12" s="4">
        <v>13.191326251232066</v>
      </c>
      <c r="C12" s="7">
        <v>12.5</v>
      </c>
      <c r="D12" s="50">
        <v>6</v>
      </c>
      <c r="E12" s="7">
        <v>6</v>
      </c>
      <c r="F12" s="4">
        <v>2.5</v>
      </c>
      <c r="G12" s="4">
        <f t="shared" si="11"/>
        <v>150</v>
      </c>
      <c r="H12" s="4">
        <f t="shared" si="12"/>
        <v>900</v>
      </c>
      <c r="I12" s="50">
        <v>0.3</v>
      </c>
      <c r="J12" s="4">
        <v>172.3</v>
      </c>
      <c r="K12" s="4">
        <v>16.190000000000001</v>
      </c>
      <c r="L12" s="4">
        <v>37.4</v>
      </c>
      <c r="M12" s="5">
        <v>57.1</v>
      </c>
      <c r="N12" s="4">
        <v>56.7</v>
      </c>
      <c r="O12" s="6">
        <f t="shared" si="25"/>
        <v>-0.70052539404554182</v>
      </c>
      <c r="P12" s="7">
        <f t="shared" si="0"/>
        <v>19.233820264497027</v>
      </c>
      <c r="Q12" s="4">
        <f t="shared" si="1"/>
        <v>19.099082469299152</v>
      </c>
      <c r="R12" s="8">
        <f t="shared" si="26"/>
        <v>-0.70052539404552761</v>
      </c>
      <c r="S12" s="87"/>
      <c r="T12" s="90"/>
      <c r="U12" s="90"/>
      <c r="V12" s="95"/>
      <c r="W12" s="5">
        <v>462.1</v>
      </c>
      <c r="X12" s="51">
        <v>477.9</v>
      </c>
      <c r="Y12" s="6">
        <f t="shared" si="27"/>
        <v>3.4191733391040913</v>
      </c>
      <c r="Z12" s="7">
        <v>53</v>
      </c>
      <c r="AA12" s="51">
        <v>56.4</v>
      </c>
      <c r="AB12" s="9">
        <f t="shared" si="28"/>
        <v>6.415094339622641</v>
      </c>
      <c r="AC12" s="10">
        <f t="shared" si="2"/>
        <v>268.19500870574581</v>
      </c>
      <c r="AD12" s="2">
        <f t="shared" si="3"/>
        <v>277.36506094022053</v>
      </c>
      <c r="AE12" s="11">
        <f t="shared" si="4"/>
        <v>3.4191733391040771</v>
      </c>
      <c r="AF12" s="6">
        <f t="shared" si="13"/>
        <v>9.1700522344747242</v>
      </c>
      <c r="AG12" s="2">
        <f t="shared" si="5"/>
        <v>30.760301799187463</v>
      </c>
      <c r="AH12" s="2">
        <f t="shared" si="6"/>
        <v>32.733604178757979</v>
      </c>
      <c r="AI12" s="9">
        <f t="shared" si="29"/>
        <v>6.415094339622641</v>
      </c>
      <c r="AJ12" s="6">
        <f t="shared" si="14"/>
        <v>1.9733023795705158</v>
      </c>
      <c r="AK12" s="10">
        <f t="shared" si="7"/>
        <v>6.5428802127558461</v>
      </c>
      <c r="AL12" s="2">
        <f t="shared" si="8"/>
        <v>6.7307042648643129</v>
      </c>
      <c r="AM12" s="6">
        <f t="shared" si="30"/>
        <v>2.8706631636368627</v>
      </c>
      <c r="AN12" s="2">
        <f t="shared" si="9"/>
        <v>269.95325310403683</v>
      </c>
      <c r="AO12" s="2">
        <f t="shared" si="10"/>
        <v>279.28993156378522</v>
      </c>
      <c r="AP12" s="8">
        <f t="shared" si="31"/>
        <v>3.4586278744157681</v>
      </c>
      <c r="AQ12" s="7">
        <v>37.700000000000003</v>
      </c>
      <c r="AR12" s="51">
        <v>37.299999999999997</v>
      </c>
      <c r="AS12" s="6">
        <f t="shared" si="32"/>
        <v>-1.0610079575596956</v>
      </c>
      <c r="AT12" s="7">
        <v>21</v>
      </c>
      <c r="AU12" s="51">
        <v>20.9</v>
      </c>
      <c r="AV12" s="6">
        <f t="shared" si="33"/>
        <v>-0.4761904761904816</v>
      </c>
      <c r="AW12" s="7">
        <f t="shared" si="15"/>
        <v>55.702917771883286</v>
      </c>
      <c r="AX12" s="51">
        <f t="shared" si="16"/>
        <v>56.03217158176944</v>
      </c>
      <c r="AY12" s="6">
        <f t="shared" si="17"/>
        <v>0.32925380988615416</v>
      </c>
      <c r="AZ12" s="51">
        <v>16.7</v>
      </c>
      <c r="BA12" s="51">
        <v>16.399999999999999</v>
      </c>
      <c r="BB12" s="6">
        <f t="shared" si="34"/>
        <v>-1.7964071856287518</v>
      </c>
      <c r="BC12" s="51">
        <f t="shared" si="18"/>
        <v>44.297082228116707</v>
      </c>
      <c r="BD12" s="51">
        <f t="shared" si="19"/>
        <v>43.96782841823056</v>
      </c>
      <c r="BE12" s="6">
        <f t="shared" si="20"/>
        <v>-0.7432855468687336</v>
      </c>
      <c r="BF12" s="51">
        <f t="shared" si="21"/>
        <v>79.523809523809518</v>
      </c>
      <c r="BG12" s="51">
        <f t="shared" si="22"/>
        <v>78.4688995215311</v>
      </c>
      <c r="BH12" s="6">
        <f t="shared" si="35"/>
        <v>-1.3265335357992001</v>
      </c>
      <c r="BI12" s="51">
        <f t="shared" si="23"/>
        <v>44.297082228116707</v>
      </c>
      <c r="BJ12" s="51">
        <f t="shared" si="24"/>
        <v>43.967828418230567</v>
      </c>
      <c r="BK12" s="6">
        <f t="shared" si="36"/>
        <v>-0.74328554686871939</v>
      </c>
      <c r="BU12" s="52"/>
    </row>
    <row r="13" spans="1:73" ht="13.5" customHeight="1" x14ac:dyDescent="0.25">
      <c r="A13" s="77" t="s">
        <v>38</v>
      </c>
      <c r="B13" s="4">
        <v>13.243346840433688</v>
      </c>
      <c r="C13" s="7">
        <v>12.5</v>
      </c>
      <c r="D13" s="50">
        <v>5.2</v>
      </c>
      <c r="E13" s="7">
        <v>6</v>
      </c>
      <c r="F13" s="4">
        <v>2.5</v>
      </c>
      <c r="G13" s="4">
        <f t="shared" si="11"/>
        <v>150</v>
      </c>
      <c r="H13" s="4">
        <f t="shared" si="12"/>
        <v>900</v>
      </c>
      <c r="I13" s="50">
        <v>0.4</v>
      </c>
      <c r="J13" s="4">
        <v>154.30000000000001</v>
      </c>
      <c r="K13" s="4">
        <v>18.52</v>
      </c>
      <c r="L13" s="4">
        <v>30.4</v>
      </c>
      <c r="M13" s="5">
        <v>44.4</v>
      </c>
      <c r="N13" s="4">
        <v>43.8</v>
      </c>
      <c r="O13" s="6">
        <f t="shared" si="25"/>
        <v>-1.3513513513513544</v>
      </c>
      <c r="P13" s="7">
        <f t="shared" si="0"/>
        <v>18.648809731318529</v>
      </c>
      <c r="Q13" s="4">
        <f t="shared" si="1"/>
        <v>18.396798789003412</v>
      </c>
      <c r="R13" s="8">
        <f t="shared" si="26"/>
        <v>-1.3513513513513544</v>
      </c>
      <c r="S13" s="87"/>
      <c r="T13" s="90"/>
      <c r="U13" s="90"/>
      <c r="V13" s="95"/>
      <c r="W13" s="5">
        <v>608.70000000000005</v>
      </c>
      <c r="X13" s="51">
        <v>625.6</v>
      </c>
      <c r="Y13" s="6">
        <f t="shared" si="27"/>
        <v>2.7764087399375654</v>
      </c>
      <c r="Z13" s="7">
        <v>75.7</v>
      </c>
      <c r="AA13" s="51">
        <v>76.099999999999994</v>
      </c>
      <c r="AB13" s="9">
        <f t="shared" si="28"/>
        <v>0.52840158520473324</v>
      </c>
      <c r="AC13" s="10">
        <f t="shared" si="2"/>
        <v>394.49125081011016</v>
      </c>
      <c r="AD13" s="2">
        <f t="shared" si="3"/>
        <v>405.44394037589109</v>
      </c>
      <c r="AE13" s="11">
        <f t="shared" si="4"/>
        <v>2.7764087399375654</v>
      </c>
      <c r="AF13" s="6">
        <f t="shared" si="13"/>
        <v>10.952689565780929</v>
      </c>
      <c r="AG13" s="2">
        <f t="shared" si="5"/>
        <v>49.06027219701879</v>
      </c>
      <c r="AH13" s="2">
        <f t="shared" si="6"/>
        <v>49.3195074530136</v>
      </c>
      <c r="AI13" s="9">
        <f t="shared" si="29"/>
        <v>0.52840158520474745</v>
      </c>
      <c r="AJ13" s="6">
        <f t="shared" si="14"/>
        <v>0.25923525599480968</v>
      </c>
      <c r="AK13" s="10">
        <f t="shared" si="7"/>
        <v>7.0891000459018461</v>
      </c>
      <c r="AL13" s="2">
        <f t="shared" si="8"/>
        <v>6.9355684975492906</v>
      </c>
      <c r="AM13" s="6">
        <f t="shared" si="30"/>
        <v>-2.1657410300100111</v>
      </c>
      <c r="AN13" s="2">
        <f t="shared" si="9"/>
        <v>397.53019668167451</v>
      </c>
      <c r="AO13" s="2">
        <f t="shared" si="10"/>
        <v>408.43261696752012</v>
      </c>
      <c r="AP13" s="8">
        <f t="shared" si="31"/>
        <v>2.7425389006550915</v>
      </c>
      <c r="AQ13" s="7">
        <v>25.1</v>
      </c>
      <c r="AR13" s="51">
        <v>24.8</v>
      </c>
      <c r="AS13" s="6">
        <f t="shared" si="32"/>
        <v>-1.1952191235059786</v>
      </c>
      <c r="AT13" s="7">
        <v>14.2</v>
      </c>
      <c r="AU13" s="51">
        <v>14.1</v>
      </c>
      <c r="AV13" s="6">
        <f t="shared" si="33"/>
        <v>-0.70422535211267245</v>
      </c>
      <c r="AW13" s="7">
        <f t="shared" si="15"/>
        <v>56.573705179282868</v>
      </c>
      <c r="AX13" s="51">
        <f t="shared" si="16"/>
        <v>56.854838709677416</v>
      </c>
      <c r="AY13" s="6">
        <f t="shared" si="17"/>
        <v>0.28113353039454836</v>
      </c>
      <c r="AZ13" s="51">
        <v>10.9</v>
      </c>
      <c r="BA13" s="51">
        <v>10.7</v>
      </c>
      <c r="BB13" s="6">
        <f t="shared" si="34"/>
        <v>-1.8348623853211024</v>
      </c>
      <c r="BC13" s="51">
        <f t="shared" si="18"/>
        <v>43.426294820717132</v>
      </c>
      <c r="BD13" s="51">
        <f t="shared" si="19"/>
        <v>43.145161290322577</v>
      </c>
      <c r="BE13" s="6">
        <f t="shared" si="20"/>
        <v>-0.64738088191774068</v>
      </c>
      <c r="BF13" s="51">
        <f t="shared" si="21"/>
        <v>76.760563380281695</v>
      </c>
      <c r="BG13" s="51">
        <f t="shared" si="22"/>
        <v>75.886524822695037</v>
      </c>
      <c r="BH13" s="6">
        <f t="shared" si="35"/>
        <v>-1.1386557355716036</v>
      </c>
      <c r="BI13" s="51">
        <f t="shared" si="23"/>
        <v>43.426294820717132</v>
      </c>
      <c r="BJ13" s="51">
        <f t="shared" si="24"/>
        <v>43.145161290322577</v>
      </c>
      <c r="BK13" s="6">
        <f t="shared" si="36"/>
        <v>-0.64738088191774068</v>
      </c>
      <c r="BU13" s="52"/>
    </row>
    <row r="14" spans="1:73" ht="13.5" customHeight="1" x14ac:dyDescent="0.25">
      <c r="A14" s="77" t="s">
        <v>38</v>
      </c>
      <c r="B14" s="4">
        <v>13.413098236775818</v>
      </c>
      <c r="C14" s="7">
        <v>17.5</v>
      </c>
      <c r="D14" s="50">
        <v>6</v>
      </c>
      <c r="E14" s="7">
        <v>6</v>
      </c>
      <c r="F14" s="4">
        <v>2.5</v>
      </c>
      <c r="G14" s="4">
        <f t="shared" si="11"/>
        <v>150</v>
      </c>
      <c r="H14" s="4">
        <f t="shared" si="12"/>
        <v>900</v>
      </c>
      <c r="I14" s="50">
        <v>1</v>
      </c>
      <c r="J14" s="4">
        <v>167.5</v>
      </c>
      <c r="K14" s="4">
        <v>19.23</v>
      </c>
      <c r="L14" s="4">
        <v>35.9</v>
      </c>
      <c r="M14" s="5">
        <v>57.2</v>
      </c>
      <c r="N14" s="4">
        <v>57.1</v>
      </c>
      <c r="O14" s="6">
        <f t="shared" si="25"/>
        <v>-0.17482517482517324</v>
      </c>
      <c r="P14" s="7">
        <f t="shared" si="0"/>
        <v>20.387614167966142</v>
      </c>
      <c r="Q14" s="4">
        <f t="shared" si="1"/>
        <v>20.35197148585431</v>
      </c>
      <c r="R14" s="8">
        <f t="shared" si="26"/>
        <v>-0.17482517482518745</v>
      </c>
      <c r="S14" s="87"/>
      <c r="T14" s="90"/>
      <c r="U14" s="90"/>
      <c r="V14" s="95"/>
      <c r="W14" s="5">
        <v>467.7</v>
      </c>
      <c r="X14" s="51">
        <v>488</v>
      </c>
      <c r="Y14" s="6">
        <f t="shared" si="27"/>
        <v>4.3403891383365476</v>
      </c>
      <c r="Z14" s="7">
        <v>58</v>
      </c>
      <c r="AA14" s="51">
        <v>62.1</v>
      </c>
      <c r="AB14" s="9">
        <f t="shared" si="28"/>
        <v>7.0689655172413808</v>
      </c>
      <c r="AC14" s="10">
        <f t="shared" si="2"/>
        <v>279.2238805970149</v>
      </c>
      <c r="AD14" s="2">
        <f t="shared" si="3"/>
        <v>291.34328358208955</v>
      </c>
      <c r="AE14" s="11">
        <f t="shared" si="4"/>
        <v>4.3403891383365618</v>
      </c>
      <c r="AF14" s="6">
        <f t="shared" si="13"/>
        <v>12.119402985074657</v>
      </c>
      <c r="AG14" s="2">
        <f t="shared" si="5"/>
        <v>34.626865671641788</v>
      </c>
      <c r="AH14" s="2">
        <f t="shared" si="6"/>
        <v>37.07462686567164</v>
      </c>
      <c r="AI14" s="9">
        <f t="shared" si="29"/>
        <v>7.0689655172413808</v>
      </c>
      <c r="AJ14" s="6">
        <f t="shared" si="14"/>
        <v>2.4477611940298516</v>
      </c>
      <c r="AK14" s="10">
        <f t="shared" si="7"/>
        <v>7.0692224976569813</v>
      </c>
      <c r="AL14" s="2">
        <f t="shared" si="8"/>
        <v>7.2521442660761197</v>
      </c>
      <c r="AM14" s="6">
        <f t="shared" si="30"/>
        <v>2.5875797300165004</v>
      </c>
      <c r="AN14" s="2">
        <f t="shared" si="9"/>
        <v>281.36274686229865</v>
      </c>
      <c r="AO14" s="2">
        <f t="shared" si="10"/>
        <v>293.69275926658906</v>
      </c>
      <c r="AP14" s="8">
        <f t="shared" si="31"/>
        <v>4.3822476649066857</v>
      </c>
      <c r="AQ14" s="7">
        <v>37.4</v>
      </c>
      <c r="AR14" s="51">
        <v>36.700000000000003</v>
      </c>
      <c r="AS14" s="6">
        <f t="shared" si="32"/>
        <v>-1.871657754010684</v>
      </c>
      <c r="AT14" s="7">
        <v>21.5</v>
      </c>
      <c r="AU14" s="51">
        <v>21.3</v>
      </c>
      <c r="AV14" s="6">
        <f t="shared" si="33"/>
        <v>-0.93023255813953654</v>
      </c>
      <c r="AW14" s="7">
        <f t="shared" si="15"/>
        <v>57.486631016042786</v>
      </c>
      <c r="AX14" s="51">
        <f t="shared" si="16"/>
        <v>58.038147138964575</v>
      </c>
      <c r="AY14" s="6">
        <f t="shared" si="17"/>
        <v>0.55151612292178953</v>
      </c>
      <c r="AZ14" s="51">
        <v>15.9</v>
      </c>
      <c r="BA14" s="51">
        <v>15.4</v>
      </c>
      <c r="BB14" s="6">
        <f t="shared" si="34"/>
        <v>-3.1446540880503164</v>
      </c>
      <c r="BC14" s="51">
        <f t="shared" si="18"/>
        <v>42.513368983957221</v>
      </c>
      <c r="BD14" s="51">
        <f t="shared" si="19"/>
        <v>41.961852861035418</v>
      </c>
      <c r="BE14" s="6">
        <f t="shared" si="20"/>
        <v>-1.2972769180676522</v>
      </c>
      <c r="BF14" s="51">
        <f t="shared" si="21"/>
        <v>73.95348837209302</v>
      </c>
      <c r="BG14" s="51">
        <f t="shared" si="22"/>
        <v>72.300469483568079</v>
      </c>
      <c r="BH14" s="6">
        <f t="shared" si="35"/>
        <v>-2.2352142203324661</v>
      </c>
      <c r="BI14" s="51">
        <f t="shared" si="23"/>
        <v>42.513368983957221</v>
      </c>
      <c r="BJ14" s="51">
        <f t="shared" si="24"/>
        <v>41.961852861035418</v>
      </c>
      <c r="BK14" s="6">
        <f t="shared" si="36"/>
        <v>-1.2972769180676522</v>
      </c>
      <c r="BU14" s="52"/>
    </row>
    <row r="15" spans="1:73" ht="13.5" customHeight="1" x14ac:dyDescent="0.25">
      <c r="A15" s="77" t="s">
        <v>38</v>
      </c>
      <c r="B15" s="4">
        <v>13.448691271492716</v>
      </c>
      <c r="C15" s="7">
        <v>17.5</v>
      </c>
      <c r="D15" s="50">
        <v>5</v>
      </c>
      <c r="E15" s="7">
        <v>7</v>
      </c>
      <c r="F15" s="4">
        <v>2.6</v>
      </c>
      <c r="G15" s="4">
        <f t="shared" si="11"/>
        <v>156</v>
      </c>
      <c r="H15" s="4">
        <f t="shared" si="12"/>
        <v>1092</v>
      </c>
      <c r="I15" s="50">
        <v>0.5</v>
      </c>
      <c r="J15" s="4">
        <v>160.19999999999999</v>
      </c>
      <c r="K15" s="4">
        <v>16.170000000000002</v>
      </c>
      <c r="L15" s="4">
        <v>42.5</v>
      </c>
      <c r="M15" s="5">
        <v>46.1</v>
      </c>
      <c r="N15" s="4">
        <v>46.1</v>
      </c>
      <c r="O15" s="6">
        <f t="shared" si="25"/>
        <v>0</v>
      </c>
      <c r="P15" s="7">
        <f t="shared" si="0"/>
        <v>17.962877239904557</v>
      </c>
      <c r="Q15" s="4">
        <f t="shared" si="1"/>
        <v>17.962877239904557</v>
      </c>
      <c r="R15" s="8">
        <f t="shared" si="26"/>
        <v>0</v>
      </c>
      <c r="S15" s="87"/>
      <c r="T15" s="90"/>
      <c r="U15" s="90"/>
      <c r="V15" s="95"/>
      <c r="W15" s="5">
        <v>439.7</v>
      </c>
      <c r="X15" s="51">
        <v>444.1</v>
      </c>
      <c r="Y15" s="6">
        <f t="shared" si="27"/>
        <v>1.0006822833750277</v>
      </c>
      <c r="Z15" s="7">
        <v>59</v>
      </c>
      <c r="AA15" s="51">
        <v>63.6</v>
      </c>
      <c r="AB15" s="9">
        <f t="shared" si="28"/>
        <v>7.7966101694915295</v>
      </c>
      <c r="AC15" s="10">
        <f t="shared" si="2"/>
        <v>274.46941323345817</v>
      </c>
      <c r="AD15" s="2">
        <f t="shared" si="3"/>
        <v>277.21598002496881</v>
      </c>
      <c r="AE15" s="11">
        <f t="shared" si="4"/>
        <v>1.0006822833750419</v>
      </c>
      <c r="AF15" s="6">
        <f t="shared" si="13"/>
        <v>2.7465667915106451</v>
      </c>
      <c r="AG15" s="2">
        <f t="shared" si="5"/>
        <v>36.82896379525593</v>
      </c>
      <c r="AH15" s="2">
        <f t="shared" si="6"/>
        <v>39.700374531835209</v>
      </c>
      <c r="AI15" s="9">
        <f t="shared" si="29"/>
        <v>7.7966101694915295</v>
      </c>
      <c r="AJ15" s="6">
        <f t="shared" si="14"/>
        <v>2.8714107365792785</v>
      </c>
      <c r="AK15" s="10">
        <f t="shared" si="7"/>
        <v>7.6424360685031303</v>
      </c>
      <c r="AL15" s="2">
        <f t="shared" si="8"/>
        <v>8.1499697547607148</v>
      </c>
      <c r="AM15" s="6">
        <f t="shared" si="30"/>
        <v>6.6409935485007168</v>
      </c>
      <c r="AN15" s="2">
        <f t="shared" si="9"/>
        <v>276.9292894855131</v>
      </c>
      <c r="AO15" s="2">
        <f t="shared" si="10"/>
        <v>280.04431670571694</v>
      </c>
      <c r="AP15" s="8">
        <f t="shared" si="31"/>
        <v>1.1248457055557424</v>
      </c>
      <c r="AQ15" s="7">
        <v>36.5</v>
      </c>
      <c r="AR15" s="51">
        <v>34.1</v>
      </c>
      <c r="AS15" s="6">
        <f t="shared" si="32"/>
        <v>-6.5753424657534225</v>
      </c>
      <c r="AT15" s="7">
        <v>22.3</v>
      </c>
      <c r="AU15" s="51">
        <v>20.6</v>
      </c>
      <c r="AV15" s="6">
        <f t="shared" si="33"/>
        <v>-7.6233183856502222</v>
      </c>
      <c r="AW15" s="7">
        <f t="shared" si="15"/>
        <v>61.095890410958901</v>
      </c>
      <c r="AX15" s="51">
        <f t="shared" si="16"/>
        <v>60.410557184750729</v>
      </c>
      <c r="AY15" s="6">
        <f t="shared" si="17"/>
        <v>-0.68533322620817216</v>
      </c>
      <c r="AZ15" s="51">
        <v>14.2</v>
      </c>
      <c r="BA15" s="51">
        <v>13.5</v>
      </c>
      <c r="BB15" s="6">
        <f t="shared" si="34"/>
        <v>-4.9295774647887214</v>
      </c>
      <c r="BC15" s="51">
        <f t="shared" si="18"/>
        <v>38.904109589041099</v>
      </c>
      <c r="BD15" s="51">
        <f t="shared" si="19"/>
        <v>39.589442815249264</v>
      </c>
      <c r="BE15" s="6">
        <f t="shared" si="20"/>
        <v>1.7615959687745004</v>
      </c>
      <c r="BF15" s="51">
        <f t="shared" si="21"/>
        <v>63.677130044843047</v>
      </c>
      <c r="BG15" s="51">
        <f t="shared" si="22"/>
        <v>65.533980582524265</v>
      </c>
      <c r="BH15" s="6">
        <f t="shared" si="35"/>
        <v>2.9160399288937384</v>
      </c>
      <c r="BI15" s="51">
        <f t="shared" si="23"/>
        <v>38.904109589041092</v>
      </c>
      <c r="BJ15" s="51">
        <f t="shared" si="24"/>
        <v>39.589442815249264</v>
      </c>
      <c r="BK15" s="6">
        <f t="shared" si="36"/>
        <v>1.7615959687745288</v>
      </c>
      <c r="BU15" s="52"/>
    </row>
    <row r="16" spans="1:73" ht="13.5" customHeight="1" x14ac:dyDescent="0.25">
      <c r="A16" s="77" t="s">
        <v>38</v>
      </c>
      <c r="B16" s="4">
        <v>13.459642974482533</v>
      </c>
      <c r="C16" s="7">
        <v>12.5</v>
      </c>
      <c r="D16" s="50">
        <v>5.5</v>
      </c>
      <c r="E16" s="7">
        <v>7</v>
      </c>
      <c r="F16" s="4">
        <v>2.5</v>
      </c>
      <c r="G16" s="4">
        <f t="shared" si="11"/>
        <v>150</v>
      </c>
      <c r="H16" s="4">
        <f t="shared" si="12"/>
        <v>1050</v>
      </c>
      <c r="I16" s="50">
        <v>0.5</v>
      </c>
      <c r="J16" s="4">
        <v>156.1</v>
      </c>
      <c r="K16" s="4">
        <v>21.17</v>
      </c>
      <c r="L16" s="4">
        <v>27.7</v>
      </c>
      <c r="M16" s="5">
        <v>42.2</v>
      </c>
      <c r="N16" s="4">
        <v>41.7</v>
      </c>
      <c r="O16" s="6">
        <f t="shared" si="25"/>
        <v>-1.1848341232227568</v>
      </c>
      <c r="P16" s="7">
        <f t="shared" si="0"/>
        <v>17.318355281544338</v>
      </c>
      <c r="Q16" s="4">
        <f t="shared" si="1"/>
        <v>17.113161498587655</v>
      </c>
      <c r="R16" s="8">
        <f t="shared" si="26"/>
        <v>-1.1848341232227426</v>
      </c>
      <c r="S16" s="87"/>
      <c r="T16" s="90"/>
      <c r="U16" s="90"/>
      <c r="V16" s="95"/>
      <c r="W16" s="5">
        <v>596.70000000000005</v>
      </c>
      <c r="X16" s="51">
        <v>603.79999999999995</v>
      </c>
      <c r="Y16" s="6">
        <f t="shared" si="27"/>
        <v>1.1898776604658821</v>
      </c>
      <c r="Z16" s="7">
        <v>74.900000000000006</v>
      </c>
      <c r="AA16" s="51">
        <v>75.099999999999994</v>
      </c>
      <c r="AB16" s="9">
        <f t="shared" si="28"/>
        <v>0.26702269692921732</v>
      </c>
      <c r="AC16" s="10">
        <f t="shared" si="2"/>
        <v>382.25496476617559</v>
      </c>
      <c r="AD16" s="2">
        <f t="shared" si="3"/>
        <v>386.80333119795</v>
      </c>
      <c r="AE16" s="11">
        <f t="shared" si="4"/>
        <v>1.1898776604658821</v>
      </c>
      <c r="AF16" s="6">
        <f t="shared" si="13"/>
        <v>4.5483664317744115</v>
      </c>
      <c r="AG16" s="2">
        <f t="shared" si="5"/>
        <v>47.982062780269061</v>
      </c>
      <c r="AH16" s="2">
        <f t="shared" si="6"/>
        <v>48.110185778347208</v>
      </c>
      <c r="AI16" s="9">
        <f t="shared" si="29"/>
        <v>0.26702269692921732</v>
      </c>
      <c r="AJ16" s="6">
        <f t="shared" si="14"/>
        <v>0.12812299807814753</v>
      </c>
      <c r="AK16" s="10">
        <f t="shared" si="7"/>
        <v>7.1545593902730396</v>
      </c>
      <c r="AL16" s="2">
        <f t="shared" si="8"/>
        <v>7.0899766348847928</v>
      </c>
      <c r="AM16" s="6">
        <f t="shared" si="30"/>
        <v>-0.90267970206593873</v>
      </c>
      <c r="AN16" s="2">
        <f t="shared" si="9"/>
        <v>385.25463843676147</v>
      </c>
      <c r="AO16" s="2">
        <f t="shared" si="10"/>
        <v>389.78379520120905</v>
      </c>
      <c r="AP16" s="8">
        <f t="shared" si="31"/>
        <v>1.1756267965586176</v>
      </c>
      <c r="AQ16" s="7">
        <v>26.2</v>
      </c>
      <c r="AR16" s="51">
        <v>24.1</v>
      </c>
      <c r="AS16" s="6">
        <f t="shared" si="32"/>
        <v>-8.015267175572518</v>
      </c>
      <c r="AT16" s="7">
        <v>15.1</v>
      </c>
      <c r="AU16" s="51">
        <v>13.8</v>
      </c>
      <c r="AV16" s="6">
        <f t="shared" si="33"/>
        <v>-8.6092715231788048</v>
      </c>
      <c r="AW16" s="7">
        <f t="shared" si="15"/>
        <v>57.633587786259547</v>
      </c>
      <c r="AX16" s="51">
        <f t="shared" si="16"/>
        <v>57.261410788381738</v>
      </c>
      <c r="AY16" s="6">
        <f t="shared" si="17"/>
        <v>-0.37217699787780845</v>
      </c>
      <c r="AZ16" s="51">
        <v>11.1</v>
      </c>
      <c r="BA16" s="51">
        <v>10.3</v>
      </c>
      <c r="BB16" s="6">
        <f t="shared" si="34"/>
        <v>-7.2072072072072046</v>
      </c>
      <c r="BC16" s="51">
        <f t="shared" si="18"/>
        <v>42.36641221374046</v>
      </c>
      <c r="BD16" s="51">
        <f t="shared" si="19"/>
        <v>42.738589211618255</v>
      </c>
      <c r="BE16" s="6">
        <f t="shared" si="20"/>
        <v>0.87847183282866581</v>
      </c>
      <c r="BF16" s="51">
        <f t="shared" si="21"/>
        <v>73.509933774834437</v>
      </c>
      <c r="BG16" s="51">
        <f t="shared" si="22"/>
        <v>74.637681159420282</v>
      </c>
      <c r="BH16" s="6">
        <f t="shared" si="35"/>
        <v>1.5341428384906521</v>
      </c>
      <c r="BI16" s="51">
        <f t="shared" si="23"/>
        <v>42.366412213740453</v>
      </c>
      <c r="BJ16" s="51">
        <f t="shared" si="24"/>
        <v>42.738589211618255</v>
      </c>
      <c r="BK16" s="6">
        <f t="shared" si="36"/>
        <v>0.87847183282868002</v>
      </c>
      <c r="BU16" s="52"/>
    </row>
    <row r="17" spans="1:73" ht="13.5" customHeight="1" x14ac:dyDescent="0.25">
      <c r="A17" s="77" t="s">
        <v>38</v>
      </c>
      <c r="B17" s="4">
        <v>13.558208301390867</v>
      </c>
      <c r="C17" s="7">
        <v>12.5</v>
      </c>
      <c r="D17" s="50">
        <v>6</v>
      </c>
      <c r="E17" s="7">
        <v>7</v>
      </c>
      <c r="F17" s="4">
        <v>2.5</v>
      </c>
      <c r="G17" s="4">
        <f t="shared" si="11"/>
        <v>150</v>
      </c>
      <c r="H17" s="4">
        <f t="shared" si="12"/>
        <v>1050</v>
      </c>
      <c r="I17" s="50">
        <v>0.5</v>
      </c>
      <c r="J17" s="4">
        <v>155.5</v>
      </c>
      <c r="K17" s="4">
        <v>13.55</v>
      </c>
      <c r="L17" s="4">
        <v>36.1</v>
      </c>
      <c r="M17" s="5">
        <v>41.6</v>
      </c>
      <c r="N17" s="4">
        <v>41</v>
      </c>
      <c r="O17" s="6">
        <f t="shared" si="25"/>
        <v>-1.4423076923076934</v>
      </c>
      <c r="P17" s="7">
        <f t="shared" si="0"/>
        <v>17.204123199718783</v>
      </c>
      <c r="Q17" s="4">
        <f t="shared" si="1"/>
        <v>16.955986807415144</v>
      </c>
      <c r="R17" s="8">
        <f t="shared" si="26"/>
        <v>-1.4423076923077218</v>
      </c>
      <c r="S17" s="87"/>
      <c r="T17" s="90"/>
      <c r="U17" s="90"/>
      <c r="V17" s="95"/>
      <c r="W17" s="5">
        <v>490.5</v>
      </c>
      <c r="X17" s="51">
        <v>530.70000000000005</v>
      </c>
      <c r="Y17" s="6">
        <f t="shared" si="27"/>
        <v>8.1957186544342591</v>
      </c>
      <c r="Z17" s="7">
        <v>60.5</v>
      </c>
      <c r="AA17" s="51">
        <v>65.599999999999994</v>
      </c>
      <c r="AB17" s="9">
        <f t="shared" si="28"/>
        <v>8.4297520661156824</v>
      </c>
      <c r="AC17" s="10">
        <f t="shared" si="2"/>
        <v>315.4340836012862</v>
      </c>
      <c r="AD17" s="2">
        <f t="shared" si="3"/>
        <v>341.28617363344057</v>
      </c>
      <c r="AE17" s="11">
        <f t="shared" si="4"/>
        <v>8.1957186544342591</v>
      </c>
      <c r="AF17" s="6">
        <f t="shared" si="13"/>
        <v>25.852090032154365</v>
      </c>
      <c r="AG17" s="2">
        <f t="shared" si="5"/>
        <v>38.906752411575567</v>
      </c>
      <c r="AH17" s="2">
        <f t="shared" si="6"/>
        <v>42.186495176848872</v>
      </c>
      <c r="AI17" s="9">
        <f t="shared" si="29"/>
        <v>8.4297520661156966</v>
      </c>
      <c r="AJ17" s="6">
        <f t="shared" si="14"/>
        <v>3.2797427652733049</v>
      </c>
      <c r="AK17" s="10">
        <f t="shared" si="7"/>
        <v>7.0315486022658957</v>
      </c>
      <c r="AL17" s="2">
        <f t="shared" si="8"/>
        <v>7.0466054915791894</v>
      </c>
      <c r="AM17" s="6">
        <f t="shared" si="30"/>
        <v>0.21413333200088402</v>
      </c>
      <c r="AN17" s="2">
        <f t="shared" si="9"/>
        <v>317.824474326001</v>
      </c>
      <c r="AO17" s="2">
        <f t="shared" si="10"/>
        <v>343.88363248148522</v>
      </c>
      <c r="AP17" s="8">
        <f t="shared" si="31"/>
        <v>8.1992295309374725</v>
      </c>
      <c r="AQ17" s="7">
        <v>28.9</v>
      </c>
      <c r="AR17" s="51">
        <v>27.6</v>
      </c>
      <c r="AS17" s="6">
        <f t="shared" si="32"/>
        <v>-4.4982698961937615</v>
      </c>
      <c r="AT17" s="7">
        <v>16.100000000000001</v>
      </c>
      <c r="AU17" s="51">
        <v>15.7</v>
      </c>
      <c r="AV17" s="6">
        <f t="shared" si="33"/>
        <v>-2.4844720496894439</v>
      </c>
      <c r="AW17" s="7">
        <f t="shared" si="15"/>
        <v>55.709342560553644</v>
      </c>
      <c r="AX17" s="51">
        <f t="shared" si="16"/>
        <v>56.884057971014492</v>
      </c>
      <c r="AY17" s="6">
        <f t="shared" si="17"/>
        <v>1.1747154104608484</v>
      </c>
      <c r="AZ17" s="51">
        <v>12.8</v>
      </c>
      <c r="BA17" s="51">
        <v>11.9</v>
      </c>
      <c r="BB17" s="6">
        <f t="shared" si="34"/>
        <v>-7.03125</v>
      </c>
      <c r="BC17" s="51">
        <f t="shared" si="18"/>
        <v>44.29065743944637</v>
      </c>
      <c r="BD17" s="51">
        <f t="shared" si="19"/>
        <v>43.115942028985508</v>
      </c>
      <c r="BE17" s="6">
        <f t="shared" si="20"/>
        <v>-2.6522871376811565</v>
      </c>
      <c r="BF17" s="51">
        <f t="shared" si="21"/>
        <v>79.503105590062106</v>
      </c>
      <c r="BG17" s="51">
        <f t="shared" si="22"/>
        <v>75.796178343949052</v>
      </c>
      <c r="BH17" s="6">
        <f t="shared" si="35"/>
        <v>-4.6626194267515757</v>
      </c>
      <c r="BI17" s="51">
        <f t="shared" si="23"/>
        <v>44.29065743944637</v>
      </c>
      <c r="BJ17" s="51">
        <f t="shared" si="24"/>
        <v>43.115942028985508</v>
      </c>
      <c r="BK17" s="6">
        <f t="shared" si="36"/>
        <v>-2.6522871376811565</v>
      </c>
      <c r="BU17" s="52"/>
    </row>
    <row r="18" spans="1:73" ht="13.5" customHeight="1" x14ac:dyDescent="0.25">
      <c r="A18" s="77" t="s">
        <v>38</v>
      </c>
      <c r="B18" s="4">
        <v>13.700580440258459</v>
      </c>
      <c r="C18" s="7">
        <v>12.5</v>
      </c>
      <c r="D18" s="50">
        <v>5</v>
      </c>
      <c r="E18" s="7">
        <v>7</v>
      </c>
      <c r="F18" s="4">
        <v>2.5</v>
      </c>
      <c r="G18" s="4">
        <f t="shared" si="11"/>
        <v>150</v>
      </c>
      <c r="H18" s="4">
        <f t="shared" si="12"/>
        <v>1050</v>
      </c>
      <c r="I18" s="50">
        <v>0.4</v>
      </c>
      <c r="J18" s="4">
        <v>145.69999999999999</v>
      </c>
      <c r="K18" s="4">
        <v>5.47</v>
      </c>
      <c r="L18" s="4">
        <v>35.9</v>
      </c>
      <c r="M18" s="5">
        <v>32.799999999999997</v>
      </c>
      <c r="N18" s="4">
        <v>32.4</v>
      </c>
      <c r="O18" s="6">
        <f t="shared" si="25"/>
        <v>-1.2195121951219363</v>
      </c>
      <c r="P18" s="7">
        <f t="shared" si="0"/>
        <v>15.450934098468617</v>
      </c>
      <c r="Q18" s="4">
        <f t="shared" si="1"/>
        <v>15.262508072877537</v>
      </c>
      <c r="R18" s="8">
        <f t="shared" si="26"/>
        <v>-1.2195121951219363</v>
      </c>
      <c r="S18" s="87"/>
      <c r="T18" s="90"/>
      <c r="U18" s="90"/>
      <c r="V18" s="95"/>
      <c r="W18" s="5">
        <v>554.79999999999995</v>
      </c>
      <c r="X18" s="51">
        <v>610.20000000000005</v>
      </c>
      <c r="Y18" s="6">
        <f t="shared" si="27"/>
        <v>9.9855803893295132</v>
      </c>
      <c r="Z18" s="7">
        <v>65.8</v>
      </c>
      <c r="AA18" s="51">
        <v>73.8</v>
      </c>
      <c r="AB18" s="9">
        <f t="shared" si="28"/>
        <v>12.158054711246209</v>
      </c>
      <c r="AC18" s="10">
        <f t="shared" si="2"/>
        <v>380.78242964996571</v>
      </c>
      <c r="AD18" s="2">
        <f t="shared" si="3"/>
        <v>418.80576527110509</v>
      </c>
      <c r="AE18" s="11">
        <f t="shared" si="4"/>
        <v>9.9855803893295132</v>
      </c>
      <c r="AF18" s="6">
        <f t="shared" si="13"/>
        <v>38.023335621139381</v>
      </c>
      <c r="AG18" s="2">
        <f t="shared" si="5"/>
        <v>45.161290322580648</v>
      </c>
      <c r="AH18" s="2">
        <f t="shared" si="6"/>
        <v>50.652024708304737</v>
      </c>
      <c r="AI18" s="9">
        <f t="shared" si="29"/>
        <v>12.158054711246194</v>
      </c>
      <c r="AJ18" s="6">
        <f t="shared" si="14"/>
        <v>5.4907343857240889</v>
      </c>
      <c r="AK18" s="10">
        <f t="shared" si="7"/>
        <v>6.7637582841853305</v>
      </c>
      <c r="AL18" s="2">
        <f t="shared" si="8"/>
        <v>6.8960841946535183</v>
      </c>
      <c r="AM18" s="6">
        <f t="shared" si="30"/>
        <v>1.956396206197752</v>
      </c>
      <c r="AN18" s="2">
        <f t="shared" si="9"/>
        <v>383.45117143351052</v>
      </c>
      <c r="AO18" s="2">
        <f t="shared" si="10"/>
        <v>421.85767342951897</v>
      </c>
      <c r="AP18" s="8">
        <f t="shared" si="31"/>
        <v>10.016008518745139</v>
      </c>
      <c r="AQ18" s="7">
        <v>22.6</v>
      </c>
      <c r="AR18" s="51">
        <v>21</v>
      </c>
      <c r="AS18" s="6">
        <f t="shared" si="32"/>
        <v>-7.0796460176991189</v>
      </c>
      <c r="AT18" s="7">
        <v>12.7</v>
      </c>
      <c r="AU18" s="51">
        <v>11.9</v>
      </c>
      <c r="AV18" s="6">
        <f t="shared" si="33"/>
        <v>-6.2992125984251857</v>
      </c>
      <c r="AW18" s="7">
        <f t="shared" si="15"/>
        <v>56.19469026548672</v>
      </c>
      <c r="AX18" s="51">
        <f t="shared" si="16"/>
        <v>56.666666666666664</v>
      </c>
      <c r="AY18" s="6">
        <f t="shared" si="17"/>
        <v>0.47197640117994411</v>
      </c>
      <c r="AZ18" s="51">
        <v>9.9</v>
      </c>
      <c r="BA18" s="51">
        <v>9.1999999999999993</v>
      </c>
      <c r="BB18" s="6">
        <f t="shared" si="34"/>
        <v>-7.0707070707070869</v>
      </c>
      <c r="BC18" s="51">
        <f t="shared" si="18"/>
        <v>43.805309734513273</v>
      </c>
      <c r="BD18" s="51">
        <f t="shared" si="19"/>
        <v>43.809523809523803</v>
      </c>
      <c r="BE18" s="6">
        <f t="shared" si="20"/>
        <v>9.6200096200078633E-3</v>
      </c>
      <c r="BF18" s="51">
        <f t="shared" si="21"/>
        <v>77.952755905511822</v>
      </c>
      <c r="BG18" s="51">
        <f t="shared" si="22"/>
        <v>77.310924369747895</v>
      </c>
      <c r="BH18" s="6">
        <f t="shared" si="35"/>
        <v>-0.82335964688908803</v>
      </c>
      <c r="BI18" s="51">
        <f t="shared" si="23"/>
        <v>43.805309734513273</v>
      </c>
      <c r="BJ18" s="51">
        <f t="shared" si="24"/>
        <v>43.809523809523803</v>
      </c>
      <c r="BK18" s="6">
        <f t="shared" si="36"/>
        <v>9.6200096200078633E-3</v>
      </c>
      <c r="BU18" s="52"/>
    </row>
    <row r="19" spans="1:73" ht="13.5" customHeight="1" x14ac:dyDescent="0.25">
      <c r="A19" s="77" t="s">
        <v>38</v>
      </c>
      <c r="B19" s="4">
        <v>13.747125177965174</v>
      </c>
      <c r="C19" s="7">
        <v>17.5</v>
      </c>
      <c r="D19" s="50">
        <v>5.8</v>
      </c>
      <c r="E19" s="7">
        <v>7</v>
      </c>
      <c r="F19" s="4">
        <v>2.5</v>
      </c>
      <c r="G19" s="4">
        <f t="shared" si="11"/>
        <v>150</v>
      </c>
      <c r="H19" s="4">
        <f t="shared" si="12"/>
        <v>1050</v>
      </c>
      <c r="I19" s="50">
        <v>0.5</v>
      </c>
      <c r="J19" s="4">
        <v>159.9</v>
      </c>
      <c r="K19" s="4">
        <v>13.94</v>
      </c>
      <c r="L19" s="4">
        <v>50.5</v>
      </c>
      <c r="M19" s="5">
        <v>40.5</v>
      </c>
      <c r="N19" s="4">
        <v>40.700000000000003</v>
      </c>
      <c r="O19" s="6">
        <f t="shared" si="25"/>
        <v>0.49382716049383646</v>
      </c>
      <c r="P19" s="7">
        <f t="shared" si="0"/>
        <v>15.840106445515314</v>
      </c>
      <c r="Q19" s="4">
        <f t="shared" si="1"/>
        <v>15.918329193394403</v>
      </c>
      <c r="R19" s="8">
        <f t="shared" si="26"/>
        <v>0.49382716049382225</v>
      </c>
      <c r="S19" s="87"/>
      <c r="T19" s="90"/>
      <c r="U19" s="90"/>
      <c r="V19" s="95"/>
      <c r="W19" s="5">
        <v>528.4</v>
      </c>
      <c r="X19" s="51">
        <v>566.79999999999995</v>
      </c>
      <c r="Y19" s="6">
        <f t="shared" si="27"/>
        <v>7.2672218016654</v>
      </c>
      <c r="Z19" s="7">
        <v>61</v>
      </c>
      <c r="AA19" s="51">
        <v>64.8</v>
      </c>
      <c r="AB19" s="9">
        <f t="shared" si="28"/>
        <v>6.2295081967213122</v>
      </c>
      <c r="AC19" s="10">
        <f t="shared" si="2"/>
        <v>330.45653533458409</v>
      </c>
      <c r="AD19" s="2">
        <f t="shared" si="3"/>
        <v>354.47154471544712</v>
      </c>
      <c r="AE19" s="11">
        <f t="shared" si="4"/>
        <v>7.2672218016654</v>
      </c>
      <c r="AF19" s="6">
        <f t="shared" si="13"/>
        <v>24.015009380863034</v>
      </c>
      <c r="AG19" s="2">
        <f t="shared" si="5"/>
        <v>38.148843026891811</v>
      </c>
      <c r="AH19" s="2">
        <f t="shared" si="6"/>
        <v>40.525328330206378</v>
      </c>
      <c r="AI19" s="9">
        <f t="shared" si="29"/>
        <v>6.229508196721298</v>
      </c>
      <c r="AJ19" s="6">
        <f t="shared" si="14"/>
        <v>2.376485303314567</v>
      </c>
      <c r="AK19" s="10">
        <f t="shared" si="7"/>
        <v>6.5852371849207101</v>
      </c>
      <c r="AL19" s="2">
        <f t="shared" si="8"/>
        <v>6.5220824984070935</v>
      </c>
      <c r="AM19" s="6">
        <f t="shared" si="30"/>
        <v>-0.95903434819679489</v>
      </c>
      <c r="AN19" s="2">
        <f t="shared" si="9"/>
        <v>332.65125277026641</v>
      </c>
      <c r="AO19" s="2">
        <f t="shared" si="10"/>
        <v>356.78057437201687</v>
      </c>
      <c r="AP19" s="8">
        <f t="shared" si="31"/>
        <v>7.2536391794124739</v>
      </c>
      <c r="AQ19" s="7">
        <v>28.7</v>
      </c>
      <c r="AR19" s="51">
        <v>26.8</v>
      </c>
      <c r="AS19" s="6">
        <f t="shared" si="32"/>
        <v>-6.6202090592334457</v>
      </c>
      <c r="AT19" s="7">
        <v>16.5</v>
      </c>
      <c r="AU19" s="51">
        <v>14.8</v>
      </c>
      <c r="AV19" s="6">
        <f t="shared" si="33"/>
        <v>-10.303030303030297</v>
      </c>
      <c r="AW19" s="7">
        <f t="shared" si="15"/>
        <v>57.491289198606275</v>
      </c>
      <c r="AX19" s="51">
        <f t="shared" si="16"/>
        <v>55.223880597014926</v>
      </c>
      <c r="AY19" s="6">
        <f t="shared" si="17"/>
        <v>-2.2674086015913488</v>
      </c>
      <c r="AZ19" s="51">
        <v>12.2</v>
      </c>
      <c r="BA19" s="51">
        <v>12</v>
      </c>
      <c r="BB19" s="6">
        <f t="shared" si="34"/>
        <v>-1.6393442622950829</v>
      </c>
      <c r="BC19" s="51">
        <f t="shared" si="18"/>
        <v>42.508710801393732</v>
      </c>
      <c r="BD19" s="51">
        <f t="shared" si="19"/>
        <v>44.776119402985074</v>
      </c>
      <c r="BE19" s="6">
        <f t="shared" si="20"/>
        <v>5.333985808661609</v>
      </c>
      <c r="BF19" s="51">
        <f t="shared" si="21"/>
        <v>73.939393939393938</v>
      </c>
      <c r="BG19" s="51">
        <f t="shared" si="22"/>
        <v>81.081081081081081</v>
      </c>
      <c r="BH19" s="6">
        <f t="shared" si="35"/>
        <v>9.6588391670358931</v>
      </c>
      <c r="BI19" s="51">
        <f t="shared" si="23"/>
        <v>42.508710801393725</v>
      </c>
      <c r="BJ19" s="51">
        <f t="shared" si="24"/>
        <v>44.776119402985074</v>
      </c>
      <c r="BK19" s="6">
        <f t="shared" si="36"/>
        <v>5.3339858086616232</v>
      </c>
      <c r="BU19" s="52"/>
    </row>
    <row r="20" spans="1:73" ht="13.5" customHeight="1" x14ac:dyDescent="0.25">
      <c r="A20" s="77" t="s">
        <v>38</v>
      </c>
      <c r="B20" s="4">
        <v>13.747125177965174</v>
      </c>
      <c r="C20" s="7">
        <v>12.5</v>
      </c>
      <c r="D20" s="50">
        <v>5.5</v>
      </c>
      <c r="E20" s="7">
        <v>7</v>
      </c>
      <c r="F20" s="4">
        <v>2.4</v>
      </c>
      <c r="G20" s="4">
        <f t="shared" si="11"/>
        <v>144</v>
      </c>
      <c r="H20" s="4">
        <f t="shared" si="12"/>
        <v>1008</v>
      </c>
      <c r="I20" s="50">
        <v>0.3</v>
      </c>
      <c r="J20" s="4">
        <v>160.19999999999999</v>
      </c>
      <c r="K20" s="4">
        <v>21.76</v>
      </c>
      <c r="L20" s="4">
        <v>35.9</v>
      </c>
      <c r="M20" s="5">
        <v>52.9</v>
      </c>
      <c r="N20" s="4">
        <v>52.3</v>
      </c>
      <c r="O20" s="6">
        <f t="shared" si="25"/>
        <v>-1.1342155009451744</v>
      </c>
      <c r="P20" s="7">
        <f t="shared" si="0"/>
        <v>20.612499045356852</v>
      </c>
      <c r="Q20" s="4">
        <f t="shared" si="1"/>
        <v>20.378708886052237</v>
      </c>
      <c r="R20" s="8">
        <f t="shared" si="26"/>
        <v>-1.1342155009451886</v>
      </c>
      <c r="S20" s="87"/>
      <c r="T20" s="90"/>
      <c r="U20" s="90"/>
      <c r="V20" s="95"/>
      <c r="W20" s="5">
        <v>489.9</v>
      </c>
      <c r="X20" s="51">
        <v>495.4</v>
      </c>
      <c r="Y20" s="6">
        <f t="shared" si="27"/>
        <v>1.1226780975709403</v>
      </c>
      <c r="Z20" s="7">
        <v>69.2</v>
      </c>
      <c r="AA20" s="51">
        <v>72.2</v>
      </c>
      <c r="AB20" s="9">
        <f t="shared" si="28"/>
        <v>4.3352601156069284</v>
      </c>
      <c r="AC20" s="10">
        <f t="shared" si="2"/>
        <v>305.80524344569289</v>
      </c>
      <c r="AD20" s="2">
        <f t="shared" si="3"/>
        <v>309.23845193508117</v>
      </c>
      <c r="AE20" s="11">
        <f t="shared" si="4"/>
        <v>1.1226780975709403</v>
      </c>
      <c r="AF20" s="6">
        <f t="shared" si="13"/>
        <v>3.4332084893882779</v>
      </c>
      <c r="AG20" s="2">
        <f t="shared" si="5"/>
        <v>43.196004993757811</v>
      </c>
      <c r="AH20" s="2">
        <f t="shared" si="6"/>
        <v>45.068664169787773</v>
      </c>
      <c r="AI20" s="9">
        <f t="shared" si="29"/>
        <v>4.3352601156069284</v>
      </c>
      <c r="AJ20" s="6">
        <f t="shared" si="14"/>
        <v>1.8726591760299627</v>
      </c>
      <c r="AK20" s="10">
        <f t="shared" si="7"/>
        <v>8.0400275999156534</v>
      </c>
      <c r="AL20" s="2">
        <f t="shared" si="8"/>
        <v>8.2919544081399987</v>
      </c>
      <c r="AM20" s="6">
        <f t="shared" si="30"/>
        <v>3.1334072563008135</v>
      </c>
      <c r="AN20" s="2">
        <f t="shared" si="9"/>
        <v>308.84096516864508</v>
      </c>
      <c r="AO20" s="2">
        <f t="shared" si="10"/>
        <v>312.50536738631325</v>
      </c>
      <c r="AP20" s="8">
        <f t="shared" si="31"/>
        <v>1.1865013488956038</v>
      </c>
      <c r="AQ20" s="7">
        <v>35.1</v>
      </c>
      <c r="AR20" s="51">
        <v>34.6</v>
      </c>
      <c r="AS20" s="6">
        <f t="shared" si="32"/>
        <v>-1.4245014245014289</v>
      </c>
      <c r="AT20" s="7">
        <v>21.2</v>
      </c>
      <c r="AU20" s="51">
        <v>20.8</v>
      </c>
      <c r="AV20" s="6">
        <f t="shared" si="33"/>
        <v>-1.8867924528301785</v>
      </c>
      <c r="AW20" s="7">
        <f t="shared" si="15"/>
        <v>60.3988603988604</v>
      </c>
      <c r="AX20" s="51">
        <f t="shared" si="16"/>
        <v>60.115606936416185</v>
      </c>
      <c r="AY20" s="6">
        <f t="shared" si="17"/>
        <v>-0.28325346244421468</v>
      </c>
      <c r="AZ20" s="51">
        <v>13.9</v>
      </c>
      <c r="BA20" s="51">
        <v>13.8</v>
      </c>
      <c r="BB20" s="6">
        <f t="shared" si="34"/>
        <v>-0.71942446043165376</v>
      </c>
      <c r="BC20" s="51">
        <f t="shared" si="18"/>
        <v>39.6011396011396</v>
      </c>
      <c r="BD20" s="51">
        <f t="shared" si="19"/>
        <v>39.884393063583815</v>
      </c>
      <c r="BE20" s="6">
        <f t="shared" si="20"/>
        <v>0.71526593753898737</v>
      </c>
      <c r="BF20" s="51">
        <f t="shared" si="21"/>
        <v>65.566037735849065</v>
      </c>
      <c r="BG20" s="51">
        <f t="shared" si="22"/>
        <v>66.34615384615384</v>
      </c>
      <c r="BH20" s="6">
        <f t="shared" si="35"/>
        <v>1.1898173768677083</v>
      </c>
      <c r="BI20" s="51">
        <f t="shared" si="23"/>
        <v>39.6011396011396</v>
      </c>
      <c r="BJ20" s="51">
        <f t="shared" si="24"/>
        <v>39.884393063583815</v>
      </c>
      <c r="BK20" s="6">
        <f t="shared" si="36"/>
        <v>0.71526593753898737</v>
      </c>
      <c r="BU20" s="52"/>
    </row>
    <row r="21" spans="1:73" ht="13.5" customHeight="1" x14ac:dyDescent="0.25">
      <c r="A21" s="77" t="s">
        <v>38</v>
      </c>
      <c r="B21" s="4">
        <v>13.974373015003833</v>
      </c>
      <c r="C21" s="7">
        <v>17.5</v>
      </c>
      <c r="D21" s="50">
        <v>5</v>
      </c>
      <c r="E21" s="7">
        <v>6</v>
      </c>
      <c r="F21" s="4">
        <v>2.5</v>
      </c>
      <c r="G21" s="4">
        <f t="shared" si="11"/>
        <v>150</v>
      </c>
      <c r="H21" s="4">
        <f t="shared" si="12"/>
        <v>900</v>
      </c>
      <c r="I21" s="50">
        <v>0.7</v>
      </c>
      <c r="J21" s="4">
        <v>154.6</v>
      </c>
      <c r="K21" s="4">
        <v>4.33</v>
      </c>
      <c r="L21" s="4">
        <v>40.1</v>
      </c>
      <c r="M21" s="5">
        <v>34.299999999999997</v>
      </c>
      <c r="N21" s="4">
        <v>34.1</v>
      </c>
      <c r="O21" s="6">
        <f t="shared" si="25"/>
        <v>-0.58309037900873761</v>
      </c>
      <c r="P21" s="7">
        <f t="shared" si="0"/>
        <v>14.350767912519727</v>
      </c>
      <c r="Q21" s="4">
        <f t="shared" si="1"/>
        <v>14.267089965507951</v>
      </c>
      <c r="R21" s="8">
        <f t="shared" si="26"/>
        <v>-0.58309037900873761</v>
      </c>
      <c r="S21" s="87"/>
      <c r="T21" s="90"/>
      <c r="U21" s="90"/>
      <c r="V21" s="95"/>
      <c r="W21" s="5">
        <v>603.20000000000005</v>
      </c>
      <c r="X21" s="51">
        <v>619.29999999999995</v>
      </c>
      <c r="Y21" s="6">
        <f t="shared" si="27"/>
        <v>2.6690981432360559</v>
      </c>
      <c r="Z21" s="7">
        <v>73.7</v>
      </c>
      <c r="AA21" s="51">
        <v>76.5</v>
      </c>
      <c r="AB21" s="9">
        <f t="shared" si="28"/>
        <v>3.7991858887381227</v>
      </c>
      <c r="AC21" s="10">
        <f t="shared" si="2"/>
        <v>390.16817593790427</v>
      </c>
      <c r="AD21" s="2">
        <f t="shared" si="3"/>
        <v>400.58214747736088</v>
      </c>
      <c r="AE21" s="11">
        <f t="shared" si="4"/>
        <v>2.6690981432360559</v>
      </c>
      <c r="AF21" s="6">
        <f t="shared" si="13"/>
        <v>10.413971539456611</v>
      </c>
      <c r="AG21" s="2">
        <f t="shared" si="5"/>
        <v>47.671410090556272</v>
      </c>
      <c r="AH21" s="2">
        <f t="shared" si="6"/>
        <v>49.482535575679172</v>
      </c>
      <c r="AI21" s="9">
        <f t="shared" si="29"/>
        <v>3.7991858887381369</v>
      </c>
      <c r="AJ21" s="6">
        <f t="shared" si="14"/>
        <v>1.8111254851229006</v>
      </c>
      <c r="AK21" s="10">
        <f t="shared" si="7"/>
        <v>6.9659690156270866</v>
      </c>
      <c r="AL21" s="2">
        <f t="shared" si="8"/>
        <v>7.0418783622794772</v>
      </c>
      <c r="AM21" s="6">
        <f t="shared" si="30"/>
        <v>1.0897169723566122</v>
      </c>
      <c r="AN21" s="2">
        <f t="shared" si="9"/>
        <v>393.06967430054101</v>
      </c>
      <c r="AO21" s="2">
        <f t="shared" si="10"/>
        <v>403.62678083171397</v>
      </c>
      <c r="AP21" s="8">
        <f t="shared" si="31"/>
        <v>2.6858104863874672</v>
      </c>
      <c r="AQ21" s="7">
        <v>23.6</v>
      </c>
      <c r="AR21" s="51">
        <v>23.4</v>
      </c>
      <c r="AS21" s="6">
        <f t="shared" si="32"/>
        <v>-0.84745762711864359</v>
      </c>
      <c r="AT21" s="7">
        <v>13.4</v>
      </c>
      <c r="AU21" s="51">
        <v>13.4</v>
      </c>
      <c r="AV21" s="6">
        <f t="shared" si="33"/>
        <v>0</v>
      </c>
      <c r="AW21" s="7">
        <f t="shared" si="15"/>
        <v>56.779661016949149</v>
      </c>
      <c r="AX21" s="51">
        <f t="shared" si="16"/>
        <v>57.264957264957268</v>
      </c>
      <c r="AY21" s="6">
        <f t="shared" si="17"/>
        <v>0.48529624800811888</v>
      </c>
      <c r="AZ21" s="51">
        <v>10.199999999999999</v>
      </c>
      <c r="BA21" s="51">
        <v>10</v>
      </c>
      <c r="BB21" s="6">
        <f t="shared" si="34"/>
        <v>-1.9607843137254832</v>
      </c>
      <c r="BC21" s="51">
        <f t="shared" si="18"/>
        <v>43.220338983050837</v>
      </c>
      <c r="BD21" s="51">
        <f t="shared" si="19"/>
        <v>42.73504273504274</v>
      </c>
      <c r="BE21" s="6">
        <f t="shared" si="20"/>
        <v>-1.1228422993128504</v>
      </c>
      <c r="BF21" s="51">
        <f t="shared" si="21"/>
        <v>76.119402985074629</v>
      </c>
      <c r="BG21" s="51">
        <f t="shared" si="22"/>
        <v>74.626865671641781</v>
      </c>
      <c r="BH21" s="6">
        <f t="shared" si="35"/>
        <v>-1.9607843137255117</v>
      </c>
      <c r="BI21" s="51">
        <f t="shared" si="23"/>
        <v>43.220338983050844</v>
      </c>
      <c r="BJ21" s="51">
        <f t="shared" si="24"/>
        <v>42.73504273504274</v>
      </c>
      <c r="BK21" s="6">
        <f t="shared" si="36"/>
        <v>-1.1228422993128646</v>
      </c>
      <c r="BU21" s="52"/>
    </row>
    <row r="22" spans="1:73" ht="13.5" customHeight="1" x14ac:dyDescent="0.25">
      <c r="A22" s="77" t="s">
        <v>38</v>
      </c>
      <c r="B22" s="4">
        <v>14.042821158690176</v>
      </c>
      <c r="C22" s="7">
        <v>12.5</v>
      </c>
      <c r="D22" s="50">
        <v>6</v>
      </c>
      <c r="E22" s="7">
        <v>6</v>
      </c>
      <c r="F22" s="4">
        <v>2.5</v>
      </c>
      <c r="G22" s="4">
        <f t="shared" si="11"/>
        <v>150</v>
      </c>
      <c r="H22" s="4">
        <f t="shared" si="12"/>
        <v>900</v>
      </c>
      <c r="I22" s="50">
        <v>0.5</v>
      </c>
      <c r="J22" s="4">
        <v>162.6</v>
      </c>
      <c r="K22" s="4">
        <v>18.61</v>
      </c>
      <c r="L22" s="4">
        <v>37.700000000000003</v>
      </c>
      <c r="M22" s="5">
        <v>50.9</v>
      </c>
      <c r="N22" s="4">
        <v>50.6</v>
      </c>
      <c r="O22" s="6">
        <f t="shared" si="25"/>
        <v>-0.58939096267189939</v>
      </c>
      <c r="P22" s="7">
        <f t="shared" si="0"/>
        <v>19.252037538825576</v>
      </c>
      <c r="Q22" s="4">
        <f t="shared" si="1"/>
        <v>19.138567769441536</v>
      </c>
      <c r="R22" s="8">
        <f t="shared" si="26"/>
        <v>-0.58939096267189939</v>
      </c>
      <c r="S22" s="87"/>
      <c r="T22" s="90"/>
      <c r="U22" s="90"/>
      <c r="V22" s="95"/>
      <c r="W22" s="5">
        <v>493.9</v>
      </c>
      <c r="X22" s="51">
        <v>497.5</v>
      </c>
      <c r="Y22" s="6">
        <f t="shared" si="27"/>
        <v>0.72889248835797105</v>
      </c>
      <c r="Z22" s="7">
        <v>68.2</v>
      </c>
      <c r="AA22" s="51">
        <v>69.099999999999994</v>
      </c>
      <c r="AB22" s="9">
        <f t="shared" si="28"/>
        <v>1.3196480938416215</v>
      </c>
      <c r="AC22" s="10">
        <f t="shared" si="2"/>
        <v>303.75153751537516</v>
      </c>
      <c r="AD22" s="2">
        <f t="shared" si="3"/>
        <v>305.96555965559656</v>
      </c>
      <c r="AE22" s="11">
        <f t="shared" si="4"/>
        <v>0.72889248835795684</v>
      </c>
      <c r="AF22" s="6">
        <f t="shared" si="13"/>
        <v>2.2140221402214024</v>
      </c>
      <c r="AG22" s="2">
        <f t="shared" si="5"/>
        <v>41.943419434194347</v>
      </c>
      <c r="AH22" s="2">
        <f t="shared" si="6"/>
        <v>42.49692496924969</v>
      </c>
      <c r="AI22" s="9">
        <f t="shared" si="29"/>
        <v>1.3196480938416357</v>
      </c>
      <c r="AJ22" s="6">
        <f t="shared" si="14"/>
        <v>0.5535055350553435</v>
      </c>
      <c r="AK22" s="10">
        <f t="shared" si="7"/>
        <v>7.8619493377125167</v>
      </c>
      <c r="AL22" s="2">
        <f t="shared" si="8"/>
        <v>7.907476557848832</v>
      </c>
      <c r="AM22" s="6">
        <f t="shared" si="30"/>
        <v>0.57908310243018946</v>
      </c>
      <c r="AN22" s="2">
        <f t="shared" si="9"/>
        <v>306.6337342445986</v>
      </c>
      <c r="AO22" s="2">
        <f t="shared" si="10"/>
        <v>308.90275545421161</v>
      </c>
      <c r="AP22" s="8">
        <f t="shared" si="31"/>
        <v>0.73997768549595833</v>
      </c>
      <c r="AQ22" s="7">
        <v>34.700000000000003</v>
      </c>
      <c r="AR22" s="51">
        <v>34.299999999999997</v>
      </c>
      <c r="AS22" s="6">
        <f t="shared" si="32"/>
        <v>-1.1527377521614</v>
      </c>
      <c r="AT22" s="7">
        <v>20.7</v>
      </c>
      <c r="AU22" s="51">
        <v>20.5</v>
      </c>
      <c r="AV22" s="6">
        <f t="shared" si="33"/>
        <v>-0.96618357487922424</v>
      </c>
      <c r="AW22" s="7">
        <f t="shared" si="15"/>
        <v>59.654178674351577</v>
      </c>
      <c r="AX22" s="51">
        <f t="shared" si="16"/>
        <v>59.766763848396508</v>
      </c>
      <c r="AY22" s="6">
        <f t="shared" si="17"/>
        <v>0.11258517404493062</v>
      </c>
      <c r="AZ22" s="51">
        <v>14</v>
      </c>
      <c r="BA22" s="51">
        <v>13.8</v>
      </c>
      <c r="BB22" s="6">
        <f t="shared" si="34"/>
        <v>-1.4285714285714306</v>
      </c>
      <c r="BC22" s="51">
        <f t="shared" si="18"/>
        <v>40.345821325648409</v>
      </c>
      <c r="BD22" s="51">
        <f t="shared" si="19"/>
        <v>40.233236151603499</v>
      </c>
      <c r="BE22" s="6">
        <f t="shared" si="20"/>
        <v>-0.27905039566844891</v>
      </c>
      <c r="BF22" s="51">
        <f t="shared" si="21"/>
        <v>67.632850241545896</v>
      </c>
      <c r="BG22" s="51">
        <f t="shared" si="22"/>
        <v>67.317073170731717</v>
      </c>
      <c r="BH22" s="6">
        <f t="shared" si="35"/>
        <v>-0.46689895470382226</v>
      </c>
      <c r="BI22" s="51">
        <f t="shared" si="23"/>
        <v>40.345821325648416</v>
      </c>
      <c r="BJ22" s="51">
        <f t="shared" si="24"/>
        <v>40.233236151603499</v>
      </c>
      <c r="BK22" s="6">
        <f t="shared" si="36"/>
        <v>-0.27905039566846312</v>
      </c>
      <c r="BU22" s="52"/>
    </row>
    <row r="23" spans="1:73" ht="13.5" customHeight="1" x14ac:dyDescent="0.25">
      <c r="A23" s="77" t="s">
        <v>38</v>
      </c>
      <c r="B23" s="4">
        <v>14.061986638922352</v>
      </c>
      <c r="C23" s="7">
        <v>12.5</v>
      </c>
      <c r="D23" s="50">
        <v>5</v>
      </c>
      <c r="E23" s="7">
        <v>7</v>
      </c>
      <c r="F23" s="4">
        <v>2.5</v>
      </c>
      <c r="G23" s="4">
        <f t="shared" si="11"/>
        <v>150</v>
      </c>
      <c r="H23" s="4">
        <f t="shared" si="12"/>
        <v>1050</v>
      </c>
      <c r="I23" s="50">
        <v>0.5</v>
      </c>
      <c r="J23" s="4">
        <v>156.5</v>
      </c>
      <c r="K23" s="4">
        <v>14.65</v>
      </c>
      <c r="L23" s="4">
        <v>35.200000000000003</v>
      </c>
      <c r="M23" s="5">
        <v>43.4</v>
      </c>
      <c r="N23" s="4">
        <v>42.5</v>
      </c>
      <c r="O23" s="6">
        <f t="shared" si="25"/>
        <v>-2.0737327188940071</v>
      </c>
      <c r="P23" s="7">
        <f t="shared" si="0"/>
        <v>17.71989098592412</v>
      </c>
      <c r="Q23" s="4">
        <f t="shared" si="1"/>
        <v>17.352427808796662</v>
      </c>
      <c r="R23" s="8">
        <f t="shared" si="26"/>
        <v>-2.0737327188940071</v>
      </c>
      <c r="S23" s="87"/>
      <c r="T23" s="90"/>
      <c r="U23" s="90"/>
      <c r="V23" s="95"/>
      <c r="W23" s="5">
        <v>572.5</v>
      </c>
      <c r="X23" s="51">
        <v>580.29999999999995</v>
      </c>
      <c r="Y23" s="6">
        <f t="shared" si="27"/>
        <v>1.3624454148471443</v>
      </c>
      <c r="Z23" s="7">
        <v>68.900000000000006</v>
      </c>
      <c r="AA23" s="51">
        <v>70.599999999999994</v>
      </c>
      <c r="AB23" s="9">
        <f t="shared" si="28"/>
        <v>2.4673439767779115</v>
      </c>
      <c r="AC23" s="10">
        <f t="shared" si="2"/>
        <v>365.81469648562302</v>
      </c>
      <c r="AD23" s="2">
        <f t="shared" si="3"/>
        <v>370.79872204472844</v>
      </c>
      <c r="AE23" s="11">
        <f t="shared" si="4"/>
        <v>1.3624454148471585</v>
      </c>
      <c r="AF23" s="6">
        <f t="shared" si="13"/>
        <v>4.9840255591054188</v>
      </c>
      <c r="AG23" s="2">
        <f t="shared" si="5"/>
        <v>44.025559105431313</v>
      </c>
      <c r="AH23" s="2">
        <f t="shared" si="6"/>
        <v>45.111821086261976</v>
      </c>
      <c r="AI23" s="9">
        <f t="shared" si="29"/>
        <v>2.4673439767779257</v>
      </c>
      <c r="AJ23" s="6">
        <f t="shared" si="14"/>
        <v>1.0862619808306633</v>
      </c>
      <c r="AK23" s="10">
        <f t="shared" si="7"/>
        <v>6.8625044505834953</v>
      </c>
      <c r="AL23" s="2">
        <f t="shared" si="8"/>
        <v>6.9365840593581831</v>
      </c>
      <c r="AM23" s="6">
        <f t="shared" si="30"/>
        <v>1.079483580784995</v>
      </c>
      <c r="AN23" s="2">
        <f t="shared" si="9"/>
        <v>368.45439611899644</v>
      </c>
      <c r="AO23" s="2">
        <f t="shared" si="10"/>
        <v>373.53282141161662</v>
      </c>
      <c r="AP23" s="8">
        <f t="shared" si="31"/>
        <v>1.3783049805110892</v>
      </c>
      <c r="AQ23" s="7">
        <v>26.9</v>
      </c>
      <c r="AR23" s="51">
        <v>26</v>
      </c>
      <c r="AS23" s="6">
        <f t="shared" si="32"/>
        <v>-3.345724907063186</v>
      </c>
      <c r="AT23" s="7">
        <v>15.3</v>
      </c>
      <c r="AU23" s="51">
        <v>14.6</v>
      </c>
      <c r="AV23" s="6">
        <f t="shared" si="33"/>
        <v>-4.5751633986928084</v>
      </c>
      <c r="AW23" s="7">
        <f t="shared" si="15"/>
        <v>56.877323420074354</v>
      </c>
      <c r="AX23" s="51">
        <f t="shared" si="16"/>
        <v>56.153846153846153</v>
      </c>
      <c r="AY23" s="6">
        <f t="shared" si="17"/>
        <v>-0.72347726622820119</v>
      </c>
      <c r="AZ23" s="51">
        <v>11.6</v>
      </c>
      <c r="BA23" s="51">
        <v>11.4</v>
      </c>
      <c r="BB23" s="6">
        <f t="shared" si="34"/>
        <v>-1.7241379310344769</v>
      </c>
      <c r="BC23" s="51">
        <f t="shared" si="18"/>
        <v>43.122676579925653</v>
      </c>
      <c r="BD23" s="51">
        <f t="shared" si="19"/>
        <v>43.846153846153847</v>
      </c>
      <c r="BE23" s="6">
        <f t="shared" si="20"/>
        <v>1.6777188328912445</v>
      </c>
      <c r="BF23" s="51">
        <f t="shared" si="21"/>
        <v>75.816993464052288</v>
      </c>
      <c r="BG23" s="51">
        <f t="shared" si="22"/>
        <v>78.082191780821915</v>
      </c>
      <c r="BH23" s="6">
        <f t="shared" si="35"/>
        <v>2.9877184695323535</v>
      </c>
      <c r="BI23" s="51">
        <f t="shared" si="23"/>
        <v>43.122676579925653</v>
      </c>
      <c r="BJ23" s="51">
        <f t="shared" si="24"/>
        <v>43.846153846153847</v>
      </c>
      <c r="BK23" s="6">
        <f t="shared" si="36"/>
        <v>1.6777188328912445</v>
      </c>
      <c r="BU23" s="52"/>
    </row>
    <row r="24" spans="1:73" ht="13.5" customHeight="1" x14ac:dyDescent="0.25">
      <c r="A24" s="77" t="s">
        <v>38</v>
      </c>
      <c r="B24" s="4">
        <v>14.094841747891797</v>
      </c>
      <c r="C24" s="7">
        <v>17.5</v>
      </c>
      <c r="D24" s="50">
        <v>7</v>
      </c>
      <c r="E24" s="7">
        <v>6</v>
      </c>
      <c r="F24" s="4">
        <v>2.5</v>
      </c>
      <c r="G24" s="4">
        <f t="shared" si="11"/>
        <v>150</v>
      </c>
      <c r="H24" s="4">
        <f t="shared" si="12"/>
        <v>900</v>
      </c>
      <c r="I24" s="50">
        <v>0.3</v>
      </c>
      <c r="J24" s="4">
        <v>163.19999999999999</v>
      </c>
      <c r="K24" s="4">
        <v>16.04</v>
      </c>
      <c r="L24" s="4">
        <v>35.700000000000003</v>
      </c>
      <c r="M24" s="5">
        <v>46.7</v>
      </c>
      <c r="N24" s="4">
        <v>46.5</v>
      </c>
      <c r="O24" s="6">
        <f t="shared" si="25"/>
        <v>-0.42826552462527445</v>
      </c>
      <c r="P24" s="7">
        <f t="shared" si="0"/>
        <v>17.533821126489816</v>
      </c>
      <c r="Q24" s="4">
        <f t="shared" si="1"/>
        <v>17.458729815455598</v>
      </c>
      <c r="R24" s="8">
        <f t="shared" si="26"/>
        <v>-0.42826552462526024</v>
      </c>
      <c r="S24" s="87"/>
      <c r="T24" s="90"/>
      <c r="U24" s="90"/>
      <c r="V24" s="95"/>
      <c r="W24" s="5">
        <v>552</v>
      </c>
      <c r="X24" s="51">
        <v>576.70000000000005</v>
      </c>
      <c r="Y24" s="6">
        <f t="shared" si="27"/>
        <v>4.4746376811594359</v>
      </c>
      <c r="Z24" s="7">
        <v>62.3</v>
      </c>
      <c r="AA24" s="51">
        <v>67.3</v>
      </c>
      <c r="AB24" s="9">
        <f t="shared" si="28"/>
        <v>8.0256821829855625</v>
      </c>
      <c r="AC24" s="10">
        <f t="shared" si="2"/>
        <v>338.23529411764707</v>
      </c>
      <c r="AD24" s="2">
        <f t="shared" si="3"/>
        <v>353.37009803921575</v>
      </c>
      <c r="AE24" s="11">
        <f t="shared" si="4"/>
        <v>4.4746376811594359</v>
      </c>
      <c r="AF24" s="6">
        <f t="shared" si="13"/>
        <v>15.134803921568675</v>
      </c>
      <c r="AG24" s="2">
        <f t="shared" si="5"/>
        <v>38.174019607843135</v>
      </c>
      <c r="AH24" s="2">
        <f t="shared" si="6"/>
        <v>41.23774509803922</v>
      </c>
      <c r="AI24" s="9">
        <f t="shared" si="29"/>
        <v>8.0256821829855767</v>
      </c>
      <c r="AJ24" s="6">
        <f t="shared" si="14"/>
        <v>3.0637254901960844</v>
      </c>
      <c r="AK24" s="10">
        <f t="shared" si="7"/>
        <v>6.4392857929344549</v>
      </c>
      <c r="AL24" s="2">
        <f t="shared" si="8"/>
        <v>6.6562220174018734</v>
      </c>
      <c r="AM24" s="6">
        <f t="shared" si="30"/>
        <v>3.3689485362717306</v>
      </c>
      <c r="AN24" s="2">
        <f t="shared" si="9"/>
        <v>340.38268163916803</v>
      </c>
      <c r="AO24" s="2">
        <f t="shared" si="10"/>
        <v>355.76815176321753</v>
      </c>
      <c r="AP24" s="8">
        <f t="shared" si="31"/>
        <v>4.5200507998698072</v>
      </c>
      <c r="AQ24" s="7">
        <v>29.2</v>
      </c>
      <c r="AR24" s="51">
        <v>28.6</v>
      </c>
      <c r="AS24" s="6">
        <f t="shared" si="32"/>
        <v>-2.0547945205479436</v>
      </c>
      <c r="AT24" s="7">
        <v>16.100000000000001</v>
      </c>
      <c r="AU24" s="51">
        <v>16</v>
      </c>
      <c r="AV24" s="6">
        <f t="shared" si="33"/>
        <v>-0.62111801242237163</v>
      </c>
      <c r="AW24" s="7">
        <f t="shared" si="15"/>
        <v>55.136986301369873</v>
      </c>
      <c r="AX24" s="51">
        <f t="shared" si="16"/>
        <v>55.94405594405594</v>
      </c>
      <c r="AY24" s="6">
        <f t="shared" si="17"/>
        <v>0.8070696426860664</v>
      </c>
      <c r="AZ24" s="51">
        <v>13.1</v>
      </c>
      <c r="BA24" s="51">
        <v>12.6</v>
      </c>
      <c r="BB24" s="6">
        <f t="shared" si="34"/>
        <v>-3.8167938931297698</v>
      </c>
      <c r="BC24" s="51">
        <f t="shared" si="18"/>
        <v>44.863013698630141</v>
      </c>
      <c r="BD24" s="51">
        <f t="shared" si="19"/>
        <v>44.055944055944053</v>
      </c>
      <c r="BE24" s="6">
        <f t="shared" si="20"/>
        <v>-1.7989643943842566</v>
      </c>
      <c r="BF24" s="51">
        <f t="shared" si="21"/>
        <v>81.366459627329178</v>
      </c>
      <c r="BG24" s="51">
        <f t="shared" si="22"/>
        <v>78.75</v>
      </c>
      <c r="BH24" s="6">
        <f t="shared" si="35"/>
        <v>-3.2156488549618132</v>
      </c>
      <c r="BI24" s="51">
        <f t="shared" si="23"/>
        <v>44.863013698630141</v>
      </c>
      <c r="BJ24" s="51">
        <f t="shared" si="24"/>
        <v>44.055944055944053</v>
      </c>
      <c r="BK24" s="6">
        <f t="shared" si="36"/>
        <v>-1.7989643943842566</v>
      </c>
      <c r="BU24" s="52"/>
    </row>
    <row r="25" spans="1:73" ht="13.5" customHeight="1" x14ac:dyDescent="0.25">
      <c r="A25" s="77" t="s">
        <v>38</v>
      </c>
      <c r="B25" s="4">
        <v>14.196145000547585</v>
      </c>
      <c r="C25" s="7">
        <v>17.5</v>
      </c>
      <c r="D25" s="50">
        <v>7.5</v>
      </c>
      <c r="E25" s="7">
        <v>7</v>
      </c>
      <c r="F25" s="4">
        <v>2.5</v>
      </c>
      <c r="G25" s="4">
        <f t="shared" si="11"/>
        <v>150</v>
      </c>
      <c r="H25" s="4">
        <f t="shared" si="12"/>
        <v>1050</v>
      </c>
      <c r="I25" s="50">
        <v>0.4</v>
      </c>
      <c r="J25" s="4">
        <v>172.6</v>
      </c>
      <c r="K25" s="4">
        <v>12.5</v>
      </c>
      <c r="L25" s="4">
        <v>39.4</v>
      </c>
      <c r="M25" s="5">
        <v>50.6</v>
      </c>
      <c r="N25" s="4">
        <v>50.4</v>
      </c>
      <c r="O25" s="6">
        <f t="shared" si="25"/>
        <v>-0.39525691699604693</v>
      </c>
      <c r="P25" s="7">
        <f t="shared" si="0"/>
        <v>16.985132302767703</v>
      </c>
      <c r="Q25" s="4">
        <f t="shared" si="1"/>
        <v>16.917997392480082</v>
      </c>
      <c r="R25" s="8">
        <f t="shared" si="26"/>
        <v>-0.39525691699606114</v>
      </c>
      <c r="S25" s="87"/>
      <c r="T25" s="90"/>
      <c r="U25" s="90"/>
      <c r="V25" s="95"/>
      <c r="W25" s="5">
        <v>528.6</v>
      </c>
      <c r="X25" s="51">
        <v>536.9</v>
      </c>
      <c r="Y25" s="6">
        <f t="shared" si="27"/>
        <v>1.5701853953840299</v>
      </c>
      <c r="Z25" s="7">
        <v>63.8</v>
      </c>
      <c r="AA25" s="51">
        <v>66.8</v>
      </c>
      <c r="AB25" s="9">
        <f t="shared" si="28"/>
        <v>4.7021943573667784</v>
      </c>
      <c r="AC25" s="10">
        <f t="shared" si="2"/>
        <v>306.25724217844731</v>
      </c>
      <c r="AD25" s="2">
        <f t="shared" si="3"/>
        <v>311.06604866743913</v>
      </c>
      <c r="AE25" s="11">
        <f t="shared" si="4"/>
        <v>1.5701853953840157</v>
      </c>
      <c r="AF25" s="6">
        <f t="shared" si="13"/>
        <v>4.8088064889918201</v>
      </c>
      <c r="AG25" s="2">
        <f t="shared" si="5"/>
        <v>36.964078794901503</v>
      </c>
      <c r="AH25" s="2">
        <f t="shared" si="6"/>
        <v>38.702201622247969</v>
      </c>
      <c r="AI25" s="9">
        <f t="shared" si="29"/>
        <v>4.7021943573667642</v>
      </c>
      <c r="AJ25" s="6">
        <f t="shared" si="14"/>
        <v>1.7381228273464657</v>
      </c>
      <c r="AK25" s="10">
        <f t="shared" si="7"/>
        <v>6.8820920282753795</v>
      </c>
      <c r="AL25" s="2">
        <f t="shared" si="8"/>
        <v>7.0921783312266591</v>
      </c>
      <c r="AM25" s="6">
        <f t="shared" si="30"/>
        <v>3.0526517531025519</v>
      </c>
      <c r="AN25" s="2">
        <f t="shared" si="9"/>
        <v>308.4798883361828</v>
      </c>
      <c r="AO25" s="2">
        <f t="shared" si="10"/>
        <v>313.46442707902719</v>
      </c>
      <c r="AP25" s="8">
        <f t="shared" si="31"/>
        <v>1.6158391296524997</v>
      </c>
      <c r="AQ25" s="7">
        <v>34.6</v>
      </c>
      <c r="AR25" s="51">
        <v>33.4</v>
      </c>
      <c r="AS25" s="6">
        <f t="shared" si="32"/>
        <v>-3.4682080924855541</v>
      </c>
      <c r="AT25" s="7">
        <v>19.899999999999999</v>
      </c>
      <c r="AU25" s="51">
        <v>18.7</v>
      </c>
      <c r="AV25" s="6">
        <f t="shared" si="33"/>
        <v>-6.0301507537688366</v>
      </c>
      <c r="AW25" s="7">
        <f t="shared" si="15"/>
        <v>57.514450867052012</v>
      </c>
      <c r="AX25" s="51">
        <f t="shared" si="16"/>
        <v>55.988023952095809</v>
      </c>
      <c r="AY25" s="6">
        <f t="shared" si="17"/>
        <v>-1.526426914956204</v>
      </c>
      <c r="AZ25" s="51">
        <v>14.7</v>
      </c>
      <c r="BA25" s="51">
        <v>14.7</v>
      </c>
      <c r="BB25" s="6">
        <f t="shared" si="34"/>
        <v>0</v>
      </c>
      <c r="BC25" s="51">
        <f t="shared" si="18"/>
        <v>42.485549132947973</v>
      </c>
      <c r="BD25" s="51">
        <f t="shared" si="19"/>
        <v>44.011976047904191</v>
      </c>
      <c r="BE25" s="6">
        <f t="shared" si="20"/>
        <v>3.5928143712574894</v>
      </c>
      <c r="BF25" s="51">
        <f t="shared" si="21"/>
        <v>73.869346733668337</v>
      </c>
      <c r="BG25" s="51">
        <f t="shared" si="22"/>
        <v>78.609625668449198</v>
      </c>
      <c r="BH25" s="6">
        <f t="shared" si="35"/>
        <v>6.417112299465245</v>
      </c>
      <c r="BI25" s="51">
        <f t="shared" si="23"/>
        <v>42.485549132947973</v>
      </c>
      <c r="BJ25" s="51">
        <f t="shared" si="24"/>
        <v>44.011976047904191</v>
      </c>
      <c r="BK25" s="6">
        <f t="shared" si="36"/>
        <v>3.5928143712574894</v>
      </c>
      <c r="BU25" s="52"/>
    </row>
    <row r="26" spans="1:73" ht="13.5" customHeight="1" x14ac:dyDescent="0.25">
      <c r="A26" s="77" t="s">
        <v>38</v>
      </c>
      <c r="B26" s="4">
        <v>14.289234475961011</v>
      </c>
      <c r="C26" s="7">
        <v>12.5</v>
      </c>
      <c r="D26" s="50">
        <v>5</v>
      </c>
      <c r="E26" s="7">
        <v>6</v>
      </c>
      <c r="F26" s="4">
        <v>2.5</v>
      </c>
      <c r="G26" s="4">
        <f t="shared" si="11"/>
        <v>150</v>
      </c>
      <c r="H26" s="4">
        <f t="shared" si="12"/>
        <v>900</v>
      </c>
      <c r="I26" s="50">
        <v>0.5</v>
      </c>
      <c r="J26" s="4">
        <v>165</v>
      </c>
      <c r="K26" s="4">
        <v>12.99</v>
      </c>
      <c r="L26" s="4">
        <v>38.700000000000003</v>
      </c>
      <c r="M26" s="5">
        <v>42.7</v>
      </c>
      <c r="N26" s="4">
        <v>42</v>
      </c>
      <c r="O26" s="6">
        <f t="shared" si="25"/>
        <v>-1.6393442622950829</v>
      </c>
      <c r="P26" s="7">
        <f t="shared" si="0"/>
        <v>15.684113865932051</v>
      </c>
      <c r="Q26" s="4">
        <f t="shared" si="1"/>
        <v>15.426997245179065</v>
      </c>
      <c r="R26" s="8">
        <f t="shared" si="26"/>
        <v>-1.6393442622950971</v>
      </c>
      <c r="S26" s="87"/>
      <c r="T26" s="90"/>
      <c r="U26" s="90"/>
      <c r="V26" s="95"/>
      <c r="W26" s="5">
        <v>524.9</v>
      </c>
      <c r="X26" s="51">
        <v>576</v>
      </c>
      <c r="Y26" s="6">
        <f t="shared" si="27"/>
        <v>9.7351876547913889</v>
      </c>
      <c r="Z26" s="7">
        <v>60.5</v>
      </c>
      <c r="AA26" s="51">
        <v>66.099999999999994</v>
      </c>
      <c r="AB26" s="9">
        <f t="shared" si="28"/>
        <v>9.2561983471074285</v>
      </c>
      <c r="AC26" s="10">
        <f t="shared" si="2"/>
        <v>318.12121212121212</v>
      </c>
      <c r="AD26" s="2">
        <f t="shared" si="3"/>
        <v>349.09090909090912</v>
      </c>
      <c r="AE26" s="11">
        <f t="shared" si="4"/>
        <v>9.7351876547913889</v>
      </c>
      <c r="AF26" s="6">
        <f t="shared" si="13"/>
        <v>30.969696969696997</v>
      </c>
      <c r="AG26" s="2">
        <f t="shared" si="5"/>
        <v>36.666666666666671</v>
      </c>
      <c r="AH26" s="2">
        <f t="shared" si="6"/>
        <v>40.060606060606062</v>
      </c>
      <c r="AI26" s="9">
        <f t="shared" si="29"/>
        <v>9.2561983471074285</v>
      </c>
      <c r="AJ26" s="6">
        <f t="shared" si="14"/>
        <v>3.3939393939393909</v>
      </c>
      <c r="AK26" s="10">
        <f t="shared" si="7"/>
        <v>6.5749012298382103</v>
      </c>
      <c r="AL26" s="2">
        <f t="shared" si="8"/>
        <v>6.5464517323722689</v>
      </c>
      <c r="AM26" s="6">
        <f t="shared" si="30"/>
        <v>-0.43269847669850492</v>
      </c>
      <c r="AN26" s="2">
        <f t="shared" si="9"/>
        <v>320.22734119046373</v>
      </c>
      <c r="AO26" s="2">
        <f t="shared" si="10"/>
        <v>351.3820071771753</v>
      </c>
      <c r="AP26" s="8">
        <f t="shared" si="31"/>
        <v>9.7289212941319505</v>
      </c>
      <c r="AQ26" s="7">
        <v>29.6</v>
      </c>
      <c r="AR26" s="51">
        <v>27.8</v>
      </c>
      <c r="AS26" s="6">
        <f t="shared" si="32"/>
        <v>-6.0810810810810807</v>
      </c>
      <c r="AT26" s="7">
        <v>16</v>
      </c>
      <c r="AU26" s="51">
        <v>15.3</v>
      </c>
      <c r="AV26" s="6">
        <f t="shared" si="33"/>
        <v>-4.375</v>
      </c>
      <c r="AW26" s="7">
        <f t="shared" si="15"/>
        <v>54.054054054054049</v>
      </c>
      <c r="AX26" s="51">
        <f t="shared" si="16"/>
        <v>55.035971223021583</v>
      </c>
      <c r="AY26" s="6">
        <f t="shared" si="17"/>
        <v>0.98191716896753434</v>
      </c>
      <c r="AZ26" s="51">
        <v>13.6</v>
      </c>
      <c r="BA26" s="51">
        <v>12.5</v>
      </c>
      <c r="BB26" s="6">
        <f t="shared" si="34"/>
        <v>-8.0882352941176379</v>
      </c>
      <c r="BC26" s="51">
        <f t="shared" si="18"/>
        <v>45.945945945945944</v>
      </c>
      <c r="BD26" s="51">
        <f t="shared" si="19"/>
        <v>44.964028776978417</v>
      </c>
      <c r="BE26" s="6">
        <f t="shared" si="20"/>
        <v>-2.1371138383410795</v>
      </c>
      <c r="BF26" s="51">
        <f t="shared" si="21"/>
        <v>85</v>
      </c>
      <c r="BG26" s="51">
        <f t="shared" si="22"/>
        <v>81.699346405228752</v>
      </c>
      <c r="BH26" s="6">
        <f t="shared" si="35"/>
        <v>-3.8831218762014714</v>
      </c>
      <c r="BI26" s="51">
        <f t="shared" si="23"/>
        <v>45.945945945945944</v>
      </c>
      <c r="BJ26" s="51">
        <f t="shared" si="24"/>
        <v>44.964028776978417</v>
      </c>
      <c r="BK26" s="6">
        <f t="shared" si="36"/>
        <v>-2.1371138383410795</v>
      </c>
      <c r="BU26" s="52"/>
    </row>
    <row r="27" spans="1:73" ht="13.5" customHeight="1" x14ac:dyDescent="0.25">
      <c r="A27" s="77" t="s">
        <v>38</v>
      </c>
      <c r="B27" s="4">
        <v>14.461723798050597</v>
      </c>
      <c r="C27" s="7">
        <v>12.5</v>
      </c>
      <c r="D27" s="50">
        <v>7.5</v>
      </c>
      <c r="E27" s="7">
        <v>6</v>
      </c>
      <c r="F27" s="4">
        <v>2.5</v>
      </c>
      <c r="G27" s="4">
        <f t="shared" si="11"/>
        <v>150</v>
      </c>
      <c r="H27" s="4">
        <f t="shared" si="12"/>
        <v>900</v>
      </c>
      <c r="I27" s="50">
        <v>0.3</v>
      </c>
      <c r="J27" s="4">
        <v>165.5</v>
      </c>
      <c r="K27" s="4">
        <v>19.649999999999999</v>
      </c>
      <c r="L27" s="4">
        <v>37.299999999999997</v>
      </c>
      <c r="M27" s="5">
        <v>54.9</v>
      </c>
      <c r="N27" s="4">
        <v>54.5</v>
      </c>
      <c r="O27" s="6">
        <f t="shared" si="25"/>
        <v>-0.72859744990891784</v>
      </c>
      <c r="P27" s="7">
        <f t="shared" si="0"/>
        <v>20.043628663484267</v>
      </c>
      <c r="Q27" s="4">
        <f t="shared" si="1"/>
        <v>19.897591296172905</v>
      </c>
      <c r="R27" s="8">
        <f t="shared" si="26"/>
        <v>-0.72859744990893205</v>
      </c>
      <c r="S27" s="87"/>
      <c r="T27" s="90"/>
      <c r="U27" s="90"/>
      <c r="V27" s="95"/>
      <c r="W27" s="5">
        <v>507.6</v>
      </c>
      <c r="X27" s="51">
        <v>508.2</v>
      </c>
      <c r="Y27" s="6">
        <f t="shared" si="27"/>
        <v>0.11820330969266024</v>
      </c>
      <c r="Z27" s="7">
        <v>67.5</v>
      </c>
      <c r="AA27" s="51">
        <v>70.400000000000006</v>
      </c>
      <c r="AB27" s="9">
        <f t="shared" si="28"/>
        <v>4.2962962962963047</v>
      </c>
      <c r="AC27" s="10">
        <f t="shared" si="2"/>
        <v>306.7069486404834</v>
      </c>
      <c r="AD27" s="2">
        <f t="shared" si="3"/>
        <v>307.06948640483381</v>
      </c>
      <c r="AE27" s="11">
        <f t="shared" si="4"/>
        <v>0.11820330969266024</v>
      </c>
      <c r="AF27" s="6">
        <f t="shared" si="13"/>
        <v>0.36253776435040663</v>
      </c>
      <c r="AG27" s="2">
        <f t="shared" si="5"/>
        <v>40.785498489425983</v>
      </c>
      <c r="AH27" s="2">
        <f t="shared" si="6"/>
        <v>42.537764350453173</v>
      </c>
      <c r="AI27" s="9">
        <f t="shared" si="29"/>
        <v>4.2962962962962905</v>
      </c>
      <c r="AJ27" s="6">
        <f t="shared" si="14"/>
        <v>1.7522658610271904</v>
      </c>
      <c r="AK27" s="10">
        <f t="shared" si="7"/>
        <v>7.57467968315785</v>
      </c>
      <c r="AL27" s="2">
        <f t="shared" si="8"/>
        <v>7.8868834047798853</v>
      </c>
      <c r="AM27" s="6">
        <f t="shared" si="30"/>
        <v>4.121675564924729</v>
      </c>
      <c r="AN27" s="2">
        <f t="shared" si="9"/>
        <v>309.40686681356487</v>
      </c>
      <c r="AO27" s="2">
        <f t="shared" si="10"/>
        <v>310.00182398957446</v>
      </c>
      <c r="AP27" s="8">
        <f t="shared" si="31"/>
        <v>0.19228958365945914</v>
      </c>
      <c r="AQ27" s="7">
        <v>35.6</v>
      </c>
      <c r="AR27" s="51">
        <v>34.700000000000003</v>
      </c>
      <c r="AS27" s="6">
        <f t="shared" si="32"/>
        <v>-2.5280898876404336</v>
      </c>
      <c r="AT27" s="7">
        <v>21.2</v>
      </c>
      <c r="AU27" s="51">
        <v>20.5</v>
      </c>
      <c r="AV27" s="6">
        <f t="shared" si="33"/>
        <v>-3.3018867924528337</v>
      </c>
      <c r="AW27" s="7">
        <f t="shared" si="15"/>
        <v>59.550561797752806</v>
      </c>
      <c r="AX27" s="51">
        <f t="shared" si="16"/>
        <v>59.077809798270891</v>
      </c>
      <c r="AY27" s="6">
        <f t="shared" si="17"/>
        <v>-0.47275199948191471</v>
      </c>
      <c r="AZ27" s="51">
        <v>14.4</v>
      </c>
      <c r="BA27" s="51">
        <v>14.2</v>
      </c>
      <c r="BB27" s="6">
        <f t="shared" si="34"/>
        <v>-1.3888888888888857</v>
      </c>
      <c r="BC27" s="51">
        <f t="shared" si="18"/>
        <v>40.449438202247187</v>
      </c>
      <c r="BD27" s="51">
        <f t="shared" si="19"/>
        <v>40.922190201729101</v>
      </c>
      <c r="BE27" s="6">
        <f t="shared" si="20"/>
        <v>1.1687479987191693</v>
      </c>
      <c r="BF27" s="51">
        <f t="shared" si="21"/>
        <v>67.924528301886795</v>
      </c>
      <c r="BG27" s="51">
        <f t="shared" si="22"/>
        <v>69.268292682926827</v>
      </c>
      <c r="BH27" s="6">
        <f t="shared" si="35"/>
        <v>1.9783197831978327</v>
      </c>
      <c r="BI27" s="51">
        <f t="shared" si="23"/>
        <v>40.449438202247187</v>
      </c>
      <c r="BJ27" s="51">
        <f t="shared" si="24"/>
        <v>40.922190201729101</v>
      </c>
      <c r="BK27" s="6">
        <f t="shared" si="36"/>
        <v>1.1687479987191693</v>
      </c>
      <c r="BU27" s="52"/>
    </row>
    <row r="28" spans="1:73" ht="13.5" customHeight="1" x14ac:dyDescent="0.25">
      <c r="A28" s="77" t="s">
        <v>38</v>
      </c>
      <c r="B28" s="4">
        <v>14.850509254189026</v>
      </c>
      <c r="C28" s="7">
        <v>18.5</v>
      </c>
      <c r="D28" s="50">
        <v>7</v>
      </c>
      <c r="E28" s="7">
        <v>7</v>
      </c>
      <c r="F28" s="4">
        <v>2.4</v>
      </c>
      <c r="G28" s="4">
        <f t="shared" si="11"/>
        <v>144</v>
      </c>
      <c r="H28" s="4">
        <f t="shared" si="12"/>
        <v>1008</v>
      </c>
      <c r="I28" s="50">
        <v>0.7</v>
      </c>
      <c r="J28" s="4">
        <v>177.1</v>
      </c>
      <c r="K28" s="4">
        <v>9.92</v>
      </c>
      <c r="L28" s="4">
        <v>41.3</v>
      </c>
      <c r="M28" s="5">
        <v>49.4</v>
      </c>
      <c r="N28" s="4">
        <v>49.4</v>
      </c>
      <c r="O28" s="6">
        <f t="shared" si="25"/>
        <v>0</v>
      </c>
      <c r="P28" s="7">
        <f t="shared" si="0"/>
        <v>15.75033612938997</v>
      </c>
      <c r="Q28" s="4">
        <f t="shared" si="1"/>
        <v>15.75033612938997</v>
      </c>
      <c r="R28" s="8">
        <f t="shared" si="26"/>
        <v>0</v>
      </c>
      <c r="S28" s="87"/>
      <c r="T28" s="90"/>
      <c r="U28" s="90"/>
      <c r="V28" s="95"/>
      <c r="W28" s="5">
        <v>565.4</v>
      </c>
      <c r="X28" s="51">
        <v>585.6</v>
      </c>
      <c r="Y28" s="6">
        <f t="shared" si="27"/>
        <v>3.5726918995401462</v>
      </c>
      <c r="Z28" s="7">
        <v>61.6</v>
      </c>
      <c r="AA28" s="51">
        <v>64.7</v>
      </c>
      <c r="AB28" s="9">
        <f t="shared" si="28"/>
        <v>5.0324675324675354</v>
      </c>
      <c r="AC28" s="10">
        <f t="shared" si="2"/>
        <v>319.25465838509319</v>
      </c>
      <c r="AD28" s="2">
        <f t="shared" si="3"/>
        <v>330.66064370412198</v>
      </c>
      <c r="AE28" s="11">
        <f t="shared" si="4"/>
        <v>3.5726918995401462</v>
      </c>
      <c r="AF28" s="6">
        <f t="shared" si="13"/>
        <v>11.405985319028787</v>
      </c>
      <c r="AG28" s="2">
        <f t="shared" si="5"/>
        <v>34.782608695652179</v>
      </c>
      <c r="AH28" s="2">
        <f t="shared" si="6"/>
        <v>36.533032185206103</v>
      </c>
      <c r="AI28" s="9">
        <f t="shared" si="29"/>
        <v>5.0324675324675354</v>
      </c>
      <c r="AJ28" s="6">
        <f t="shared" si="14"/>
        <v>1.7504234895539241</v>
      </c>
      <c r="AK28" s="10">
        <f t="shared" si="7"/>
        <v>6.2178173495212512</v>
      </c>
      <c r="AL28" s="2">
        <f t="shared" si="8"/>
        <v>6.3047517263639223</v>
      </c>
      <c r="AM28" s="6">
        <f t="shared" si="30"/>
        <v>1.3981494141085449</v>
      </c>
      <c r="AN28" s="2">
        <f t="shared" si="9"/>
        <v>321.14384124291934</v>
      </c>
      <c r="AO28" s="2">
        <f t="shared" si="10"/>
        <v>332.67269761053376</v>
      </c>
      <c r="AP28" s="8">
        <f t="shared" si="31"/>
        <v>3.5899353769309243</v>
      </c>
      <c r="AQ28" s="7">
        <v>32.1</v>
      </c>
      <c r="AR28" s="51">
        <v>31.4</v>
      </c>
      <c r="AS28" s="6">
        <f t="shared" si="32"/>
        <v>-2.1806853582554595</v>
      </c>
      <c r="AT28" s="7">
        <v>17.600000000000001</v>
      </c>
      <c r="AU28" s="51">
        <v>17.2</v>
      </c>
      <c r="AV28" s="6">
        <f t="shared" si="33"/>
        <v>-2.2727272727272805</v>
      </c>
      <c r="AW28" s="7">
        <f t="shared" si="15"/>
        <v>54.828660436137078</v>
      </c>
      <c r="AX28" s="51">
        <f t="shared" si="16"/>
        <v>54.777070063694268</v>
      </c>
      <c r="AY28" s="6">
        <f t="shared" si="17"/>
        <v>-5.1590372442809951E-2</v>
      </c>
      <c r="AZ28" s="51">
        <v>14.5</v>
      </c>
      <c r="BA28" s="51">
        <v>14.2</v>
      </c>
      <c r="BB28" s="6">
        <f t="shared" si="34"/>
        <v>-2.0689655172413808</v>
      </c>
      <c r="BC28" s="51">
        <f t="shared" si="18"/>
        <v>45.171339563862929</v>
      </c>
      <c r="BD28" s="51">
        <f t="shared" si="19"/>
        <v>45.222929936305732</v>
      </c>
      <c r="BE28" s="6">
        <f t="shared" si="20"/>
        <v>0.11421041071821492</v>
      </c>
      <c r="BF28" s="51">
        <f t="shared" si="21"/>
        <v>82.386363636363626</v>
      </c>
      <c r="BG28" s="51">
        <f t="shared" si="22"/>
        <v>82.558139534883722</v>
      </c>
      <c r="BH28" s="6">
        <f t="shared" si="35"/>
        <v>0.20850040096232192</v>
      </c>
      <c r="BI28" s="51">
        <f t="shared" si="23"/>
        <v>45.171339563862929</v>
      </c>
      <c r="BJ28" s="51">
        <f t="shared" si="24"/>
        <v>45.222929936305732</v>
      </c>
      <c r="BK28" s="6">
        <f t="shared" si="36"/>
        <v>0.11421041071821492</v>
      </c>
      <c r="BU28" s="52"/>
    </row>
    <row r="29" spans="1:73" ht="13.5" customHeight="1" x14ac:dyDescent="0.25">
      <c r="A29" s="77" t="s">
        <v>38</v>
      </c>
      <c r="B29" s="4">
        <v>14.913481546380462</v>
      </c>
      <c r="C29" s="7">
        <v>18.5</v>
      </c>
      <c r="D29" s="50">
        <v>7</v>
      </c>
      <c r="E29" s="7">
        <v>6</v>
      </c>
      <c r="F29" s="4">
        <v>2.5</v>
      </c>
      <c r="G29" s="4">
        <f t="shared" si="11"/>
        <v>150</v>
      </c>
      <c r="H29" s="4">
        <f t="shared" si="12"/>
        <v>900</v>
      </c>
      <c r="I29" s="50">
        <v>0.5</v>
      </c>
      <c r="J29" s="4">
        <v>163.1</v>
      </c>
      <c r="K29" s="4">
        <v>16.59</v>
      </c>
      <c r="L29" s="4">
        <v>39.6</v>
      </c>
      <c r="M29" s="5">
        <v>49.5</v>
      </c>
      <c r="N29" s="4">
        <v>49.4</v>
      </c>
      <c r="O29" s="6">
        <f t="shared" si="25"/>
        <v>-0.20202020202020776</v>
      </c>
      <c r="P29" s="7">
        <f t="shared" si="0"/>
        <v>18.607896288984012</v>
      </c>
      <c r="Q29" s="4">
        <f t="shared" si="1"/>
        <v>18.570304579309298</v>
      </c>
      <c r="R29" s="8">
        <f t="shared" si="26"/>
        <v>-0.20202020202019355</v>
      </c>
      <c r="S29" s="87"/>
      <c r="T29" s="90"/>
      <c r="U29" s="90"/>
      <c r="V29" s="95"/>
      <c r="W29" s="5">
        <v>482.7</v>
      </c>
      <c r="X29" s="51">
        <v>492.5</v>
      </c>
      <c r="Y29" s="6">
        <f t="shared" si="27"/>
        <v>2.0302465299357806</v>
      </c>
      <c r="Z29" s="7">
        <v>60.2</v>
      </c>
      <c r="AA29" s="51">
        <v>62.4</v>
      </c>
      <c r="AB29" s="9">
        <f t="shared" si="28"/>
        <v>3.6544850498338803</v>
      </c>
      <c r="AC29" s="10">
        <f t="shared" si="2"/>
        <v>295.95340282035562</v>
      </c>
      <c r="AD29" s="2">
        <f t="shared" si="3"/>
        <v>301.96198651134273</v>
      </c>
      <c r="AE29" s="11">
        <f t="shared" si="4"/>
        <v>2.0302465299357664</v>
      </c>
      <c r="AF29" s="6">
        <f t="shared" si="13"/>
        <v>6.0085836909871091</v>
      </c>
      <c r="AG29" s="2">
        <f t="shared" si="5"/>
        <v>36.909871244635198</v>
      </c>
      <c r="AH29" s="2">
        <f t="shared" si="6"/>
        <v>38.258736971183325</v>
      </c>
      <c r="AI29" s="9">
        <f t="shared" si="29"/>
        <v>3.6544850498338803</v>
      </c>
      <c r="AJ29" s="6">
        <f t="shared" si="14"/>
        <v>1.3488657265481265</v>
      </c>
      <c r="AK29" s="10">
        <f t="shared" si="7"/>
        <v>7.1089458313303675</v>
      </c>
      <c r="AL29" s="2">
        <f t="shared" si="8"/>
        <v>7.2209291422656028</v>
      </c>
      <c r="AM29" s="6">
        <f t="shared" si="30"/>
        <v>1.5752449602542384</v>
      </c>
      <c r="AN29" s="2">
        <f t="shared" si="9"/>
        <v>298.24613197197243</v>
      </c>
      <c r="AO29" s="2">
        <f t="shared" si="10"/>
        <v>304.37603757935102</v>
      </c>
      <c r="AP29" s="8">
        <f t="shared" si="31"/>
        <v>2.0553177225965413</v>
      </c>
      <c r="AQ29" s="7">
        <v>33.700000000000003</v>
      </c>
      <c r="AR29" s="51">
        <v>33.299999999999997</v>
      </c>
      <c r="AS29" s="6">
        <f t="shared" si="32"/>
        <v>-1.1869436201780701</v>
      </c>
      <c r="AT29" s="7">
        <v>19.399999999999999</v>
      </c>
      <c r="AU29" s="51">
        <v>19.3</v>
      </c>
      <c r="AV29" s="6">
        <f t="shared" si="33"/>
        <v>-0.51546391752576426</v>
      </c>
      <c r="AW29" s="7">
        <f t="shared" si="15"/>
        <v>57.566765578635007</v>
      </c>
      <c r="AX29" s="51">
        <f t="shared" si="16"/>
        <v>57.957957957957966</v>
      </c>
      <c r="AY29" s="6">
        <f t="shared" si="17"/>
        <v>0.39119237932295903</v>
      </c>
      <c r="AZ29" s="51">
        <v>14.3</v>
      </c>
      <c r="BA29" s="51">
        <v>14</v>
      </c>
      <c r="BB29" s="6">
        <f t="shared" si="34"/>
        <v>-2.0979020979021072</v>
      </c>
      <c r="BC29" s="51">
        <f t="shared" si="18"/>
        <v>42.433234421364979</v>
      </c>
      <c r="BD29" s="51">
        <f t="shared" si="19"/>
        <v>42.042042042042048</v>
      </c>
      <c r="BE29" s="6">
        <f t="shared" si="20"/>
        <v>-0.92190092190088535</v>
      </c>
      <c r="BF29" s="51">
        <f t="shared" si="21"/>
        <v>73.711340206185568</v>
      </c>
      <c r="BG29" s="51">
        <f t="shared" si="22"/>
        <v>72.538860103626945</v>
      </c>
      <c r="BH29" s="6">
        <f t="shared" si="35"/>
        <v>-1.5906373419326769</v>
      </c>
      <c r="BI29" s="51">
        <f t="shared" si="23"/>
        <v>42.433234421364986</v>
      </c>
      <c r="BJ29" s="51">
        <f t="shared" si="24"/>
        <v>42.042042042042041</v>
      </c>
      <c r="BK29" s="6">
        <f t="shared" si="36"/>
        <v>-0.92190092190092798</v>
      </c>
      <c r="BU29" s="52"/>
    </row>
    <row r="30" spans="1:73" ht="13.5" customHeight="1" x14ac:dyDescent="0.25">
      <c r="A30" s="77" t="s">
        <v>38</v>
      </c>
      <c r="B30" s="4">
        <v>15.088708794217501</v>
      </c>
      <c r="C30" s="7">
        <v>18.5</v>
      </c>
      <c r="D30" s="50">
        <v>7</v>
      </c>
      <c r="E30" s="7">
        <v>7</v>
      </c>
      <c r="F30" s="4">
        <v>2.2999999999999998</v>
      </c>
      <c r="G30" s="4">
        <f t="shared" si="11"/>
        <v>138</v>
      </c>
      <c r="H30" s="4">
        <f t="shared" si="12"/>
        <v>966</v>
      </c>
      <c r="I30" s="50">
        <v>1</v>
      </c>
      <c r="J30" s="4">
        <v>162.4</v>
      </c>
      <c r="K30" s="4">
        <v>16.809999999999999</v>
      </c>
      <c r="L30" s="4">
        <v>38.9</v>
      </c>
      <c r="M30" s="5">
        <v>47.1</v>
      </c>
      <c r="N30" s="4">
        <v>47</v>
      </c>
      <c r="O30" s="6">
        <f t="shared" si="25"/>
        <v>-0.21231422505307762</v>
      </c>
      <c r="P30" s="7">
        <f t="shared" si="0"/>
        <v>17.858659516125119</v>
      </c>
      <c r="Q30" s="4">
        <f t="shared" si="1"/>
        <v>17.820743041568587</v>
      </c>
      <c r="R30" s="8">
        <f t="shared" si="26"/>
        <v>-0.21231422505309183</v>
      </c>
      <c r="S30" s="87"/>
      <c r="T30" s="90"/>
      <c r="U30" s="90"/>
      <c r="V30" s="95"/>
      <c r="W30" s="5">
        <v>501.2</v>
      </c>
      <c r="X30" s="51">
        <v>534.5</v>
      </c>
      <c r="Y30" s="6">
        <f t="shared" si="27"/>
        <v>6.6440542697526013</v>
      </c>
      <c r="Z30" s="7">
        <v>64</v>
      </c>
      <c r="AA30" s="51">
        <v>64.7</v>
      </c>
      <c r="AB30" s="9">
        <f t="shared" si="28"/>
        <v>1.09375</v>
      </c>
      <c r="AC30" s="10">
        <f t="shared" si="2"/>
        <v>308.62068965517238</v>
      </c>
      <c r="AD30" s="2">
        <f t="shared" si="3"/>
        <v>329.12561576354676</v>
      </c>
      <c r="AE30" s="11">
        <f t="shared" si="4"/>
        <v>6.6440542697525871</v>
      </c>
      <c r="AF30" s="6">
        <f t="shared" si="13"/>
        <v>20.504926108374377</v>
      </c>
      <c r="AG30" s="2">
        <f t="shared" si="5"/>
        <v>39.408866995073886</v>
      </c>
      <c r="AH30" s="2">
        <f t="shared" si="6"/>
        <v>39.839901477832512</v>
      </c>
      <c r="AI30" s="9">
        <f t="shared" si="29"/>
        <v>1.0937500000000142</v>
      </c>
      <c r="AJ30" s="6">
        <f t="shared" si="14"/>
        <v>0.43103448275862632</v>
      </c>
      <c r="AK30" s="10">
        <f t="shared" si="7"/>
        <v>7.2769195718302671</v>
      </c>
      <c r="AL30" s="2">
        <f t="shared" si="8"/>
        <v>6.9019431622751295</v>
      </c>
      <c r="AM30" s="6">
        <f t="shared" si="30"/>
        <v>-5.1529552560497081</v>
      </c>
      <c r="AN30" s="2">
        <f t="shared" si="9"/>
        <v>311.12664444092485</v>
      </c>
      <c r="AO30" s="2">
        <f t="shared" si="10"/>
        <v>331.52811148000291</v>
      </c>
      <c r="AP30" s="8">
        <f t="shared" si="31"/>
        <v>6.5572870095192997</v>
      </c>
      <c r="AQ30" s="7">
        <v>32.6</v>
      </c>
      <c r="AR30" s="51">
        <v>30.5</v>
      </c>
      <c r="AS30" s="6">
        <f t="shared" si="32"/>
        <v>-6.4417177914110511</v>
      </c>
      <c r="AT30" s="7">
        <v>18.8</v>
      </c>
      <c r="AU30" s="51">
        <v>17.2</v>
      </c>
      <c r="AV30" s="6">
        <f t="shared" si="33"/>
        <v>-8.5106382978723474</v>
      </c>
      <c r="AW30" s="7">
        <f t="shared" si="15"/>
        <v>57.668711656441715</v>
      </c>
      <c r="AX30" s="51">
        <f t="shared" si="16"/>
        <v>56.393442622950822</v>
      </c>
      <c r="AY30" s="6">
        <f t="shared" si="17"/>
        <v>-1.2752690334908934</v>
      </c>
      <c r="AZ30" s="51">
        <v>13.8</v>
      </c>
      <c r="BA30" s="51">
        <v>13.3</v>
      </c>
      <c r="BB30" s="6">
        <f t="shared" si="34"/>
        <v>-3.6231884057971087</v>
      </c>
      <c r="BC30" s="51">
        <f t="shared" si="18"/>
        <v>42.331288343558278</v>
      </c>
      <c r="BD30" s="51">
        <f t="shared" si="19"/>
        <v>43.606557377049178</v>
      </c>
      <c r="BE30" s="6">
        <f t="shared" si="20"/>
        <v>3.0125920646234192</v>
      </c>
      <c r="BF30" s="51">
        <f t="shared" si="21"/>
        <v>73.40425531914893</v>
      </c>
      <c r="BG30" s="51">
        <f t="shared" si="22"/>
        <v>77.325581395348848</v>
      </c>
      <c r="BH30" s="6">
        <f t="shared" si="35"/>
        <v>5.3420963936636525</v>
      </c>
      <c r="BI30" s="51">
        <f t="shared" si="23"/>
        <v>42.331288343558285</v>
      </c>
      <c r="BJ30" s="51">
        <f t="shared" si="24"/>
        <v>43.606557377049185</v>
      </c>
      <c r="BK30" s="6">
        <f t="shared" si="36"/>
        <v>3.0125920646234334</v>
      </c>
      <c r="BU30" s="52"/>
    </row>
    <row r="31" spans="1:73" ht="13.5" customHeight="1" x14ac:dyDescent="0.25">
      <c r="A31" s="77" t="s">
        <v>38</v>
      </c>
      <c r="B31" s="4">
        <v>15.094184645712408</v>
      </c>
      <c r="C31" s="7">
        <v>12.5</v>
      </c>
      <c r="D31" s="50">
        <v>7.3</v>
      </c>
      <c r="E31" s="7">
        <v>6</v>
      </c>
      <c r="F31" s="4">
        <v>2.5</v>
      </c>
      <c r="G31" s="4">
        <f t="shared" si="11"/>
        <v>150</v>
      </c>
      <c r="H31" s="4">
        <f t="shared" si="12"/>
        <v>900</v>
      </c>
      <c r="I31" s="50">
        <v>0.3</v>
      </c>
      <c r="J31" s="4">
        <v>180</v>
      </c>
      <c r="K31" s="4">
        <v>14.8</v>
      </c>
      <c r="L31" s="4">
        <v>50.2</v>
      </c>
      <c r="M31" s="5">
        <v>54.6</v>
      </c>
      <c r="N31" s="4">
        <v>54.1</v>
      </c>
      <c r="O31" s="6">
        <f t="shared" si="25"/>
        <v>-0.9157509157509196</v>
      </c>
      <c r="P31" s="7">
        <f t="shared" si="0"/>
        <v>16.851851851851851</v>
      </c>
      <c r="Q31" s="4">
        <f t="shared" si="1"/>
        <v>16.697530864197532</v>
      </c>
      <c r="R31" s="8">
        <f t="shared" si="26"/>
        <v>-0.91575091575090539</v>
      </c>
      <c r="S31" s="87"/>
      <c r="T31" s="90"/>
      <c r="U31" s="90"/>
      <c r="V31" s="95"/>
      <c r="W31" s="5">
        <v>569.1</v>
      </c>
      <c r="X31" s="51">
        <v>571.4</v>
      </c>
      <c r="Y31" s="6">
        <f t="shared" si="27"/>
        <v>0.40414689861184172</v>
      </c>
      <c r="Z31" s="7">
        <v>66.3</v>
      </c>
      <c r="AA31" s="51">
        <v>70.8</v>
      </c>
      <c r="AB31" s="9">
        <f t="shared" si="28"/>
        <v>6.7873303167420858</v>
      </c>
      <c r="AC31" s="10">
        <f t="shared" si="2"/>
        <v>316.16666666666669</v>
      </c>
      <c r="AD31" s="2">
        <f t="shared" si="3"/>
        <v>317.4444444444444</v>
      </c>
      <c r="AE31" s="11">
        <f t="shared" si="4"/>
        <v>0.40414689861182751</v>
      </c>
      <c r="AF31" s="6">
        <f t="shared" si="13"/>
        <v>1.2777777777777146</v>
      </c>
      <c r="AG31" s="2">
        <f t="shared" si="5"/>
        <v>36.833333333333329</v>
      </c>
      <c r="AH31" s="2">
        <f t="shared" si="6"/>
        <v>39.333333333333329</v>
      </c>
      <c r="AI31" s="9">
        <f t="shared" si="29"/>
        <v>6.7873303167420858</v>
      </c>
      <c r="AJ31" s="6">
        <f t="shared" si="14"/>
        <v>2.5</v>
      </c>
      <c r="AK31" s="10">
        <f t="shared" si="7"/>
        <v>6.6449889004805236</v>
      </c>
      <c r="AL31" s="2">
        <f t="shared" si="8"/>
        <v>7.0633018321470917</v>
      </c>
      <c r="AM31" s="6">
        <f t="shared" si="30"/>
        <v>6.295163738141369</v>
      </c>
      <c r="AN31" s="2">
        <f t="shared" si="9"/>
        <v>318.30497255863844</v>
      </c>
      <c r="AO31" s="2">
        <f t="shared" si="10"/>
        <v>319.87198442463364</v>
      </c>
      <c r="AP31" s="8">
        <f t="shared" si="31"/>
        <v>0.49229889605526012</v>
      </c>
      <c r="AQ31" s="7">
        <v>34.700000000000003</v>
      </c>
      <c r="AR31" s="51">
        <v>32.200000000000003</v>
      </c>
      <c r="AS31" s="6">
        <f t="shared" si="32"/>
        <v>-7.2046109510086467</v>
      </c>
      <c r="AT31" s="7">
        <v>19.2</v>
      </c>
      <c r="AU31" s="51">
        <v>18</v>
      </c>
      <c r="AV31" s="6">
        <f t="shared" si="33"/>
        <v>-6.25</v>
      </c>
      <c r="AW31" s="7">
        <f t="shared" si="15"/>
        <v>55.331412103746395</v>
      </c>
      <c r="AX31" s="51">
        <f t="shared" si="16"/>
        <v>55.900621118012417</v>
      </c>
      <c r="AY31" s="6">
        <f t="shared" si="17"/>
        <v>0.569209014266022</v>
      </c>
      <c r="AZ31" s="51">
        <v>15.5</v>
      </c>
      <c r="BA31" s="51">
        <v>14.2</v>
      </c>
      <c r="BB31" s="6">
        <f t="shared" si="34"/>
        <v>-8.3870967741935516</v>
      </c>
      <c r="BC31" s="51">
        <f t="shared" si="18"/>
        <v>44.668587896253598</v>
      </c>
      <c r="BD31" s="51">
        <f t="shared" si="19"/>
        <v>44.099378881987576</v>
      </c>
      <c r="BE31" s="6">
        <f t="shared" si="20"/>
        <v>-1.2742937287116689</v>
      </c>
      <c r="BF31" s="51">
        <f t="shared" si="21"/>
        <v>80.729166666666671</v>
      </c>
      <c r="BG31" s="51">
        <f t="shared" si="22"/>
        <v>78.888888888888886</v>
      </c>
      <c r="BH31" s="6">
        <f t="shared" si="35"/>
        <v>-2.2795698924731198</v>
      </c>
      <c r="BI31" s="51">
        <f t="shared" si="23"/>
        <v>44.668587896253598</v>
      </c>
      <c r="BJ31" s="51">
        <f t="shared" si="24"/>
        <v>44.099378881987569</v>
      </c>
      <c r="BK31" s="6">
        <f t="shared" si="36"/>
        <v>-1.2742937287116973</v>
      </c>
      <c r="BU31" s="52"/>
    </row>
    <row r="32" spans="1:73" ht="13.5" customHeight="1" x14ac:dyDescent="0.25">
      <c r="A32" s="77" t="s">
        <v>38</v>
      </c>
      <c r="B32" s="4">
        <v>15.127039754681853</v>
      </c>
      <c r="C32" s="7">
        <v>18.5</v>
      </c>
      <c r="D32" s="50">
        <v>7</v>
      </c>
      <c r="E32" s="7">
        <v>7</v>
      </c>
      <c r="F32" s="4">
        <v>2.6</v>
      </c>
      <c r="G32" s="4">
        <f t="shared" si="11"/>
        <v>156</v>
      </c>
      <c r="H32" s="4">
        <f t="shared" si="12"/>
        <v>1092</v>
      </c>
      <c r="I32" s="50">
        <v>0.4</v>
      </c>
      <c r="J32" s="4">
        <v>175.3</v>
      </c>
      <c r="K32" s="4">
        <v>13.77</v>
      </c>
      <c r="L32" s="4">
        <v>39.799999999999997</v>
      </c>
      <c r="M32" s="5">
        <v>55.4</v>
      </c>
      <c r="N32" s="4">
        <v>54.9</v>
      </c>
      <c r="O32" s="6">
        <f t="shared" si="25"/>
        <v>-0.90252707581227298</v>
      </c>
      <c r="P32" s="7">
        <f t="shared" si="0"/>
        <v>18.027932882721785</v>
      </c>
      <c r="Q32" s="4">
        <f t="shared" si="1"/>
        <v>17.865225907245957</v>
      </c>
      <c r="R32" s="8">
        <f t="shared" si="26"/>
        <v>-0.90252707581227298</v>
      </c>
      <c r="S32" s="87"/>
      <c r="T32" s="90"/>
      <c r="U32" s="90"/>
      <c r="V32" s="95"/>
      <c r="W32" s="5">
        <v>501.6</v>
      </c>
      <c r="X32" s="51">
        <v>513.20000000000005</v>
      </c>
      <c r="Y32" s="6">
        <f t="shared" si="27"/>
        <v>2.3125996810207425</v>
      </c>
      <c r="Z32" s="7">
        <v>54.8</v>
      </c>
      <c r="AA32" s="51">
        <v>57.7</v>
      </c>
      <c r="AB32" s="9">
        <f t="shared" si="28"/>
        <v>5.2919708029197068</v>
      </c>
      <c r="AC32" s="10">
        <f t="shared" si="2"/>
        <v>286.13804905875639</v>
      </c>
      <c r="AD32" s="2">
        <f t="shared" si="3"/>
        <v>292.75527666856817</v>
      </c>
      <c r="AE32" s="11">
        <f t="shared" si="4"/>
        <v>2.3125996810207425</v>
      </c>
      <c r="AF32" s="6">
        <f t="shared" si="13"/>
        <v>6.6172276098117777</v>
      </c>
      <c r="AG32" s="2">
        <f t="shared" si="5"/>
        <v>31.26069594980034</v>
      </c>
      <c r="AH32" s="2">
        <f t="shared" si="6"/>
        <v>32.915002852253281</v>
      </c>
      <c r="AI32" s="9">
        <f t="shared" si="29"/>
        <v>5.291970802919721</v>
      </c>
      <c r="AJ32" s="6">
        <f t="shared" si="14"/>
        <v>1.6543069024529409</v>
      </c>
      <c r="AK32" s="10">
        <f t="shared" si="7"/>
        <v>6.2348595202004287</v>
      </c>
      <c r="AL32" s="2">
        <f t="shared" si="8"/>
        <v>6.4149279924210401</v>
      </c>
      <c r="AM32" s="6">
        <f t="shared" si="30"/>
        <v>2.8880918910394655</v>
      </c>
      <c r="AN32" s="2">
        <f t="shared" si="9"/>
        <v>287.84060559694694</v>
      </c>
      <c r="AO32" s="2">
        <f t="shared" si="10"/>
        <v>294.59981233879586</v>
      </c>
      <c r="AP32" s="8">
        <f t="shared" si="31"/>
        <v>2.3482464288980793</v>
      </c>
      <c r="AQ32" s="7">
        <v>35.6</v>
      </c>
      <c r="AR32" s="51">
        <v>35.299999999999997</v>
      </c>
      <c r="AS32" s="6">
        <f t="shared" si="32"/>
        <v>-0.8426966292135063</v>
      </c>
      <c r="AT32" s="7">
        <v>19.5</v>
      </c>
      <c r="AU32" s="51">
        <v>19.399999999999999</v>
      </c>
      <c r="AV32" s="6">
        <f t="shared" si="33"/>
        <v>-0.51282051282052521</v>
      </c>
      <c r="AW32" s="7">
        <f t="shared" si="15"/>
        <v>54.775280898876403</v>
      </c>
      <c r="AX32" s="51">
        <f t="shared" si="16"/>
        <v>54.957507082152972</v>
      </c>
      <c r="AY32" s="6">
        <f t="shared" si="17"/>
        <v>0.18222618327656903</v>
      </c>
      <c r="AZ32" s="51">
        <v>16.100000000000001</v>
      </c>
      <c r="BA32" s="51">
        <v>15.9</v>
      </c>
      <c r="BB32" s="6">
        <f t="shared" si="34"/>
        <v>-1.2422360248447291</v>
      </c>
      <c r="BC32" s="51">
        <f t="shared" si="18"/>
        <v>45.224719101123597</v>
      </c>
      <c r="BD32" s="51">
        <f t="shared" si="19"/>
        <v>45.042492917847028</v>
      </c>
      <c r="BE32" s="6">
        <f t="shared" si="20"/>
        <v>-0.40293491457427422</v>
      </c>
      <c r="BF32" s="51">
        <f t="shared" si="21"/>
        <v>82.564102564102569</v>
      </c>
      <c r="BG32" s="51">
        <f t="shared" si="22"/>
        <v>81.958762886597953</v>
      </c>
      <c r="BH32" s="6">
        <f t="shared" si="35"/>
        <v>-0.73317538579750874</v>
      </c>
      <c r="BI32" s="51">
        <f t="shared" si="23"/>
        <v>45.224719101123597</v>
      </c>
      <c r="BJ32" s="51">
        <f t="shared" si="24"/>
        <v>45.042492917847035</v>
      </c>
      <c r="BK32" s="6">
        <f t="shared" si="36"/>
        <v>-0.40293491457424579</v>
      </c>
      <c r="BU32" s="52"/>
    </row>
    <row r="33" spans="1:73" ht="13.5" customHeight="1" x14ac:dyDescent="0.25">
      <c r="A33" s="77" t="s">
        <v>38</v>
      </c>
      <c r="B33" s="4">
        <v>15.157156937903844</v>
      </c>
      <c r="C33" s="7">
        <v>17.5</v>
      </c>
      <c r="D33" s="50">
        <v>7.2</v>
      </c>
      <c r="E33" s="7">
        <v>6</v>
      </c>
      <c r="F33" s="4">
        <v>2.5</v>
      </c>
      <c r="G33" s="4">
        <f t="shared" si="11"/>
        <v>150</v>
      </c>
      <c r="H33" s="4">
        <f t="shared" si="12"/>
        <v>900</v>
      </c>
      <c r="I33" s="50">
        <v>0.5</v>
      </c>
      <c r="J33" s="4">
        <v>168.1</v>
      </c>
      <c r="K33" s="4">
        <v>17.510000000000002</v>
      </c>
      <c r="L33" s="4">
        <v>35.9</v>
      </c>
      <c r="M33" s="5">
        <v>54.4</v>
      </c>
      <c r="N33" s="4">
        <v>54.3</v>
      </c>
      <c r="O33" s="6">
        <f t="shared" si="25"/>
        <v>-0.18382352941176805</v>
      </c>
      <c r="P33" s="7">
        <f t="shared" si="0"/>
        <v>19.25145120199479</v>
      </c>
      <c r="Q33" s="4">
        <f t="shared" si="1"/>
        <v>19.2160625049323</v>
      </c>
      <c r="R33" s="8">
        <f t="shared" si="26"/>
        <v>-0.18382352941176805</v>
      </c>
      <c r="S33" s="87"/>
      <c r="T33" s="90"/>
      <c r="U33" s="90"/>
      <c r="V33" s="95"/>
      <c r="W33" s="5">
        <v>521.79999999999995</v>
      </c>
      <c r="X33" s="51">
        <v>560</v>
      </c>
      <c r="Y33" s="6">
        <f t="shared" si="27"/>
        <v>7.3208125718666253</v>
      </c>
      <c r="Z33" s="7">
        <v>61.9</v>
      </c>
      <c r="AA33" s="51">
        <v>70.3</v>
      </c>
      <c r="AB33" s="9">
        <f t="shared" si="28"/>
        <v>13.570274636510504</v>
      </c>
      <c r="AC33" s="10">
        <f t="shared" si="2"/>
        <v>310.41046995835808</v>
      </c>
      <c r="AD33" s="2">
        <f t="shared" si="3"/>
        <v>333.13503866745981</v>
      </c>
      <c r="AE33" s="11">
        <f t="shared" si="4"/>
        <v>7.3208125718666253</v>
      </c>
      <c r="AF33" s="6">
        <f t="shared" si="13"/>
        <v>22.724568709101732</v>
      </c>
      <c r="AG33" s="2">
        <f t="shared" si="5"/>
        <v>36.82331945270672</v>
      </c>
      <c r="AH33" s="2">
        <f t="shared" si="6"/>
        <v>41.82034503271862</v>
      </c>
      <c r="AI33" s="9">
        <f t="shared" si="29"/>
        <v>13.570274636510518</v>
      </c>
      <c r="AJ33" s="6">
        <f t="shared" si="14"/>
        <v>4.9970255800119006</v>
      </c>
      <c r="AK33" s="10">
        <f t="shared" si="7"/>
        <v>6.7652571944759261</v>
      </c>
      <c r="AL33" s="2">
        <f t="shared" si="8"/>
        <v>7.1552363032081248</v>
      </c>
      <c r="AM33" s="6">
        <f t="shared" si="30"/>
        <v>5.7644387718271872</v>
      </c>
      <c r="AN33" s="2">
        <f t="shared" si="9"/>
        <v>312.58697464111452</v>
      </c>
      <c r="AO33" s="2">
        <f t="shared" si="10"/>
        <v>335.74975092563449</v>
      </c>
      <c r="AP33" s="8">
        <f t="shared" si="31"/>
        <v>7.4100260611029967</v>
      </c>
      <c r="AQ33" s="7">
        <v>33.700000000000003</v>
      </c>
      <c r="AR33" s="51">
        <v>32.9</v>
      </c>
      <c r="AS33" s="6">
        <f t="shared" si="32"/>
        <v>-2.3738872403560975</v>
      </c>
      <c r="AT33" s="7">
        <v>19</v>
      </c>
      <c r="AU33" s="51">
        <v>18.8</v>
      </c>
      <c r="AV33" s="6">
        <f t="shared" si="33"/>
        <v>-1.0526315789473699</v>
      </c>
      <c r="AW33" s="7">
        <f t="shared" si="15"/>
        <v>56.379821958456965</v>
      </c>
      <c r="AX33" s="51">
        <f t="shared" si="16"/>
        <v>57.142857142857146</v>
      </c>
      <c r="AY33" s="6">
        <f t="shared" si="17"/>
        <v>0.76303518440018081</v>
      </c>
      <c r="AZ33" s="51">
        <v>14.7</v>
      </c>
      <c r="BA33" s="51">
        <v>14.1</v>
      </c>
      <c r="BB33" s="6">
        <f t="shared" si="34"/>
        <v>-4.0816326530612201</v>
      </c>
      <c r="BC33" s="51">
        <f t="shared" si="18"/>
        <v>43.620178041543021</v>
      </c>
      <c r="BD33" s="51">
        <f t="shared" si="19"/>
        <v>42.857142857142861</v>
      </c>
      <c r="BE33" s="6">
        <f t="shared" si="20"/>
        <v>-1.7492711370262128</v>
      </c>
      <c r="BF33" s="51">
        <f t="shared" si="21"/>
        <v>77.368421052631575</v>
      </c>
      <c r="BG33" s="51">
        <f t="shared" si="22"/>
        <v>75</v>
      </c>
      <c r="BH33" s="6">
        <f t="shared" si="35"/>
        <v>-3.0612244897959187</v>
      </c>
      <c r="BI33" s="51">
        <f t="shared" si="23"/>
        <v>43.620178041543021</v>
      </c>
      <c r="BJ33" s="51">
        <f t="shared" si="24"/>
        <v>42.857142857142861</v>
      </c>
      <c r="BK33" s="6">
        <f t="shared" si="36"/>
        <v>-1.7492711370262128</v>
      </c>
      <c r="BU33" s="52"/>
    </row>
    <row r="34" spans="1:73" ht="13.5" customHeight="1" x14ac:dyDescent="0.25">
      <c r="A34" s="77" t="s">
        <v>38</v>
      </c>
      <c r="B34" s="4">
        <v>15.203701675610557</v>
      </c>
      <c r="C34" s="7">
        <v>17.5</v>
      </c>
      <c r="D34" s="50">
        <v>7</v>
      </c>
      <c r="E34" s="7">
        <v>7</v>
      </c>
      <c r="F34" s="4">
        <v>2.5</v>
      </c>
      <c r="G34" s="4">
        <f t="shared" si="11"/>
        <v>150</v>
      </c>
      <c r="H34" s="4">
        <f t="shared" si="12"/>
        <v>1050</v>
      </c>
      <c r="I34" s="50">
        <v>0.6</v>
      </c>
      <c r="J34" s="4">
        <v>163.30000000000001</v>
      </c>
      <c r="K34" s="4">
        <v>28.07</v>
      </c>
      <c r="L34" s="4">
        <v>50.3</v>
      </c>
      <c r="M34" s="5">
        <v>58.6</v>
      </c>
      <c r="N34" s="4">
        <v>58.4</v>
      </c>
      <c r="O34" s="6">
        <f t="shared" si="25"/>
        <v>-0.34129692832765102</v>
      </c>
      <c r="P34" s="7">
        <f t="shared" si="0"/>
        <v>21.974815960916327</v>
      </c>
      <c r="Q34" s="4">
        <f t="shared" si="1"/>
        <v>21.899816589036067</v>
      </c>
      <c r="R34" s="8">
        <f t="shared" si="26"/>
        <v>-0.34129692832763681</v>
      </c>
      <c r="S34" s="87"/>
      <c r="T34" s="90"/>
      <c r="U34" s="90"/>
      <c r="V34" s="95"/>
      <c r="W34" s="5">
        <v>480</v>
      </c>
      <c r="X34" s="51">
        <v>531.29999999999995</v>
      </c>
      <c r="Y34" s="6">
        <f t="shared" si="27"/>
        <v>10.687499999999986</v>
      </c>
      <c r="Z34" s="7">
        <v>61</v>
      </c>
      <c r="AA34" s="51">
        <v>65.7</v>
      </c>
      <c r="AB34" s="9">
        <f t="shared" si="28"/>
        <v>7.7049180327868783</v>
      </c>
      <c r="AC34" s="10">
        <f t="shared" si="2"/>
        <v>293.93753827311696</v>
      </c>
      <c r="AD34" s="2">
        <f t="shared" si="3"/>
        <v>325.35211267605632</v>
      </c>
      <c r="AE34" s="11">
        <f t="shared" si="4"/>
        <v>10.6875</v>
      </c>
      <c r="AF34" s="6">
        <f t="shared" si="13"/>
        <v>31.414574402939365</v>
      </c>
      <c r="AG34" s="2">
        <f t="shared" si="5"/>
        <v>37.354562155541949</v>
      </c>
      <c r="AH34" s="2">
        <f t="shared" si="6"/>
        <v>40.232700551132886</v>
      </c>
      <c r="AI34" s="9">
        <f t="shared" si="29"/>
        <v>7.7049180327868783</v>
      </c>
      <c r="AJ34" s="6">
        <f t="shared" si="14"/>
        <v>2.8781383955909376</v>
      </c>
      <c r="AK34" s="10">
        <f t="shared" si="7"/>
        <v>7.2425158601906396</v>
      </c>
      <c r="AL34" s="2">
        <f t="shared" si="8"/>
        <v>7.0493494845194569</v>
      </c>
      <c r="AM34" s="6">
        <f t="shared" si="30"/>
        <v>-2.6671170543504701</v>
      </c>
      <c r="AN34" s="2">
        <f t="shared" si="9"/>
        <v>296.30160262795124</v>
      </c>
      <c r="AO34" s="2">
        <f t="shared" si="10"/>
        <v>327.83024176608598</v>
      </c>
      <c r="AP34" s="8">
        <f t="shared" si="31"/>
        <v>10.640725145764193</v>
      </c>
      <c r="AQ34" s="7">
        <v>40.5</v>
      </c>
      <c r="AR34" s="51">
        <v>37.700000000000003</v>
      </c>
      <c r="AS34" s="6">
        <f t="shared" si="32"/>
        <v>-6.9135802469135683</v>
      </c>
      <c r="AT34" s="7">
        <v>24</v>
      </c>
      <c r="AU34" s="51">
        <v>22.6</v>
      </c>
      <c r="AV34" s="6">
        <f t="shared" si="33"/>
        <v>-5.8333333333333286</v>
      </c>
      <c r="AW34" s="7">
        <f t="shared" si="15"/>
        <v>59.25925925925926</v>
      </c>
      <c r="AX34" s="51">
        <f t="shared" si="16"/>
        <v>59.946949602122011</v>
      </c>
      <c r="AY34" s="6">
        <f t="shared" si="17"/>
        <v>0.68769034286275144</v>
      </c>
      <c r="AZ34" s="51">
        <v>16.5</v>
      </c>
      <c r="BA34" s="51">
        <v>15.1</v>
      </c>
      <c r="BB34" s="6">
        <f t="shared" si="34"/>
        <v>-8.4848484848484844</v>
      </c>
      <c r="BC34" s="51">
        <f t="shared" si="18"/>
        <v>40.74074074074074</v>
      </c>
      <c r="BD34" s="51">
        <f t="shared" si="19"/>
        <v>40.053050397877982</v>
      </c>
      <c r="BE34" s="6">
        <f t="shared" si="20"/>
        <v>-1.6879672052085937</v>
      </c>
      <c r="BF34" s="51">
        <f t="shared" si="21"/>
        <v>68.75</v>
      </c>
      <c r="BG34" s="51">
        <f t="shared" si="22"/>
        <v>66.814159292035384</v>
      </c>
      <c r="BH34" s="6">
        <f t="shared" si="35"/>
        <v>-2.8157683024939928</v>
      </c>
      <c r="BI34" s="51">
        <f t="shared" si="23"/>
        <v>40.74074074074074</v>
      </c>
      <c r="BJ34" s="51">
        <f t="shared" si="24"/>
        <v>40.053050397877982</v>
      </c>
      <c r="BK34" s="6">
        <f t="shared" si="36"/>
        <v>-1.6879672052085937</v>
      </c>
      <c r="BU34" s="52"/>
    </row>
    <row r="35" spans="1:73" ht="13.5" customHeight="1" x14ac:dyDescent="0.25">
      <c r="A35" s="77" t="s">
        <v>38</v>
      </c>
      <c r="B35" s="4">
        <v>15.261198116307085</v>
      </c>
      <c r="C35" s="7">
        <v>12.5</v>
      </c>
      <c r="D35" s="50">
        <v>8</v>
      </c>
      <c r="E35" s="7">
        <v>6</v>
      </c>
      <c r="F35" s="4">
        <v>2.5</v>
      </c>
      <c r="G35" s="4">
        <f t="shared" si="11"/>
        <v>150</v>
      </c>
      <c r="H35" s="4">
        <f t="shared" si="12"/>
        <v>900</v>
      </c>
      <c r="I35" s="50">
        <v>0.5</v>
      </c>
      <c r="J35" s="4">
        <v>169.1</v>
      </c>
      <c r="K35" s="4">
        <v>17.41</v>
      </c>
      <c r="L35" s="4">
        <v>40.799999999999997</v>
      </c>
      <c r="M35" s="5">
        <v>57.4</v>
      </c>
      <c r="N35" s="4">
        <v>56.8</v>
      </c>
      <c r="O35" s="6">
        <f t="shared" si="25"/>
        <v>-1.0452961672473862</v>
      </c>
      <c r="P35" s="7">
        <f t="shared" ref="P35:P51" si="37">M35/(J35/100)^2</f>
        <v>20.073572791705914</v>
      </c>
      <c r="Q35" s="4">
        <f t="shared" ref="Q35:Q51" si="38">N35/(J35/100)^2</f>
        <v>19.863744504684597</v>
      </c>
      <c r="R35" s="8">
        <f t="shared" si="26"/>
        <v>-1.0452961672474004</v>
      </c>
      <c r="S35" s="87"/>
      <c r="T35" s="90"/>
      <c r="U35" s="90"/>
      <c r="V35" s="95"/>
      <c r="W35" s="5">
        <v>475.1</v>
      </c>
      <c r="X35" s="51">
        <v>488.2</v>
      </c>
      <c r="Y35" s="6">
        <f t="shared" si="27"/>
        <v>2.7573142496316478</v>
      </c>
      <c r="Z35" s="7">
        <v>65.400000000000006</v>
      </c>
      <c r="AA35" s="51">
        <v>66.599999999999994</v>
      </c>
      <c r="AB35" s="9">
        <f t="shared" si="28"/>
        <v>1.8348623853210739</v>
      </c>
      <c r="AC35" s="10">
        <f t="shared" ref="AC35:AC51" si="39">W35/(J35/100)</f>
        <v>280.95801301005326</v>
      </c>
      <c r="AD35" s="2">
        <f t="shared" ref="AD35:AD51" si="40">X35/(J35/100)</f>
        <v>288.70490833826142</v>
      </c>
      <c r="AE35" s="11">
        <f t="shared" ref="AE35:AE51" si="41">-(100-(AD35*100/AC35))</f>
        <v>2.7573142496316478</v>
      </c>
      <c r="AF35" s="6">
        <f t="shared" si="13"/>
        <v>7.7468953282081543</v>
      </c>
      <c r="AG35" s="2">
        <f t="shared" ref="AG35:AG51" si="42">Z35/(J35/100)</f>
        <v>38.675340035481973</v>
      </c>
      <c r="AH35" s="2">
        <f t="shared" ref="AH35:AH51" si="43">AA35/(J35/100)</f>
        <v>39.384979302188057</v>
      </c>
      <c r="AI35" s="9">
        <f t="shared" si="29"/>
        <v>1.8348623853210881</v>
      </c>
      <c r="AJ35" s="6">
        <f t="shared" si="14"/>
        <v>0.70963926670608402</v>
      </c>
      <c r="AK35" s="10">
        <f t="shared" ref="AK35:AK51" si="44">IF(AND(W35&lt;&gt;0,Z35&lt;&gt;0),DEGREES(ATAN(Z35/W35)),"")</f>
        <v>7.8378053453677321</v>
      </c>
      <c r="AL35" s="2">
        <f t="shared" ref="AL35:AL51" si="45">IF(AND(X35&lt;&gt;0,AA35&lt;&gt;0),DEGREES(ATAN(AA35/X35)),"")</f>
        <v>7.7683083254830985</v>
      </c>
      <c r="AM35" s="6">
        <f t="shared" si="30"/>
        <v>-0.88668979162268613</v>
      </c>
      <c r="AN35" s="2">
        <f t="shared" ref="AN35:AN51" si="46">SQRT(W35^2+Z35^2)/(J35/100)</f>
        <v>283.60745230232828</v>
      </c>
      <c r="AO35" s="2">
        <f t="shared" ref="AO35:AO51" si="47">SQRT(X35^2+AA35^2)/(J35/100)</f>
        <v>291.37896405409521</v>
      </c>
      <c r="AP35" s="8">
        <f t="shared" si="31"/>
        <v>2.740235381220657</v>
      </c>
      <c r="AQ35" s="7">
        <v>39</v>
      </c>
      <c r="AR35" s="51">
        <v>37.6</v>
      </c>
      <c r="AS35" s="6">
        <f t="shared" si="32"/>
        <v>-3.5897435897435912</v>
      </c>
      <c r="AT35" s="7">
        <v>23.3</v>
      </c>
      <c r="AU35" s="51">
        <v>22.2</v>
      </c>
      <c r="AV35" s="6">
        <f t="shared" si="33"/>
        <v>-4.7210300429184571</v>
      </c>
      <c r="AW35" s="7">
        <f t="shared" si="15"/>
        <v>59.743589743589745</v>
      </c>
      <c r="AX35" s="51">
        <f t="shared" si="16"/>
        <v>59.042553191489361</v>
      </c>
      <c r="AY35" s="6">
        <f t="shared" si="17"/>
        <v>-0.7010365521003834</v>
      </c>
      <c r="AZ35" s="51">
        <v>15.7</v>
      </c>
      <c r="BA35" s="51">
        <v>15.4</v>
      </c>
      <c r="BB35" s="6">
        <f t="shared" si="34"/>
        <v>-1.9108280254776986</v>
      </c>
      <c r="BC35" s="51">
        <f t="shared" si="18"/>
        <v>40.256410256410255</v>
      </c>
      <c r="BD35" s="51">
        <f t="shared" si="19"/>
        <v>40.957446808510639</v>
      </c>
      <c r="BE35" s="6">
        <f t="shared" si="20"/>
        <v>1.7414283778289814</v>
      </c>
      <c r="BF35" s="51">
        <f t="shared" si="21"/>
        <v>67.381974248927037</v>
      </c>
      <c r="BG35" s="51">
        <f t="shared" si="22"/>
        <v>69.369369369369366</v>
      </c>
      <c r="BH35" s="6">
        <f t="shared" si="35"/>
        <v>2.9494462615481751</v>
      </c>
      <c r="BI35" s="51">
        <f t="shared" si="23"/>
        <v>40.256410256410255</v>
      </c>
      <c r="BJ35" s="51">
        <f t="shared" si="24"/>
        <v>40.957446808510639</v>
      </c>
      <c r="BK35" s="6">
        <f t="shared" si="36"/>
        <v>1.7414283778289814</v>
      </c>
      <c r="BU35" s="52"/>
    </row>
    <row r="36" spans="1:73" ht="13.5" customHeight="1" x14ac:dyDescent="0.25">
      <c r="A36" s="80" t="s">
        <v>38</v>
      </c>
      <c r="B36" s="12">
        <v>15.417259883911948</v>
      </c>
      <c r="C36" s="15">
        <v>17.5</v>
      </c>
      <c r="D36" s="53">
        <v>7</v>
      </c>
      <c r="E36" s="15">
        <v>6</v>
      </c>
      <c r="F36" s="12">
        <v>2.5</v>
      </c>
      <c r="G36" s="12">
        <f t="shared" si="11"/>
        <v>150</v>
      </c>
      <c r="H36" s="12">
        <f>G36*E36</f>
        <v>900</v>
      </c>
      <c r="I36" s="53">
        <v>0.4</v>
      </c>
      <c r="J36" s="12">
        <v>169</v>
      </c>
      <c r="K36" s="12">
        <v>14.94</v>
      </c>
      <c r="L36" s="12">
        <v>39.799999999999997</v>
      </c>
      <c r="M36" s="13">
        <v>53.4</v>
      </c>
      <c r="N36" s="12">
        <v>53</v>
      </c>
      <c r="O36" s="14">
        <f t="shared" si="25"/>
        <v>-0.74906367041198507</v>
      </c>
      <c r="P36" s="15">
        <f t="shared" si="37"/>
        <v>18.696824340884426</v>
      </c>
      <c r="Q36" s="12">
        <f t="shared" si="38"/>
        <v>18.556773222226116</v>
      </c>
      <c r="R36" s="16">
        <f t="shared" si="26"/>
        <v>-0.74906367041198507</v>
      </c>
      <c r="S36" s="88"/>
      <c r="T36" s="91"/>
      <c r="U36" s="91"/>
      <c r="V36" s="100"/>
      <c r="W36" s="13">
        <v>480.7</v>
      </c>
      <c r="X36" s="12">
        <v>495.5</v>
      </c>
      <c r="Y36" s="14">
        <f t="shared" si="27"/>
        <v>3.0788433534428918</v>
      </c>
      <c r="Z36" s="15">
        <v>62.9</v>
      </c>
      <c r="AA36" s="12">
        <v>65</v>
      </c>
      <c r="AB36" s="17">
        <f t="shared" si="28"/>
        <v>3.3386327503974655</v>
      </c>
      <c r="AC36" s="18">
        <f t="shared" si="39"/>
        <v>284.4378698224852</v>
      </c>
      <c r="AD36" s="19">
        <f t="shared" si="40"/>
        <v>293.19526627218937</v>
      </c>
      <c r="AE36" s="20">
        <f t="shared" si="41"/>
        <v>3.0788433534429061</v>
      </c>
      <c r="AF36" s="14">
        <f t="shared" si="13"/>
        <v>8.7573964497041743</v>
      </c>
      <c r="AG36" s="19">
        <f t="shared" si="42"/>
        <v>37.218934911242606</v>
      </c>
      <c r="AH36" s="19">
        <f t="shared" si="43"/>
        <v>38.46153846153846</v>
      </c>
      <c r="AI36" s="17">
        <f t="shared" si="29"/>
        <v>3.3386327503974513</v>
      </c>
      <c r="AJ36" s="14">
        <f t="shared" si="14"/>
        <v>1.2426035502958541</v>
      </c>
      <c r="AK36" s="18">
        <f t="shared" si="44"/>
        <v>7.454846411256665</v>
      </c>
      <c r="AL36" s="19">
        <f t="shared" si="45"/>
        <v>7.4734227266889066</v>
      </c>
      <c r="AM36" s="14">
        <f t="shared" si="30"/>
        <v>0.24918441517711187</v>
      </c>
      <c r="AN36" s="2">
        <f t="shared" si="46"/>
        <v>286.86259934867837</v>
      </c>
      <c r="AO36" s="2">
        <f t="shared" si="47"/>
        <v>295.70721010020776</v>
      </c>
      <c r="AP36" s="16">
        <f t="shared" si="31"/>
        <v>3.083221992553618</v>
      </c>
      <c r="AQ36" s="15">
        <v>36.9</v>
      </c>
      <c r="AR36" s="12">
        <v>36.299999999999997</v>
      </c>
      <c r="AS36" s="14">
        <f t="shared" si="32"/>
        <v>-1.6260162601626149</v>
      </c>
      <c r="AT36" s="15">
        <v>21.5</v>
      </c>
      <c r="AU36" s="12">
        <v>21.3</v>
      </c>
      <c r="AV36" s="14">
        <f t="shared" si="33"/>
        <v>-0.93023255813953654</v>
      </c>
      <c r="AW36" s="15">
        <f t="shared" si="15"/>
        <v>58.265582655826563</v>
      </c>
      <c r="AX36" s="12">
        <f t="shared" si="16"/>
        <v>58.677685950413228</v>
      </c>
      <c r="AY36" s="14">
        <f t="shared" si="17"/>
        <v>0.4121032945866645</v>
      </c>
      <c r="AZ36" s="12">
        <v>15.4</v>
      </c>
      <c r="BA36" s="12">
        <v>15</v>
      </c>
      <c r="BB36" s="14">
        <f t="shared" si="34"/>
        <v>-2.5974025974026063</v>
      </c>
      <c r="BC36" s="12">
        <f t="shared" si="18"/>
        <v>41.734417344173444</v>
      </c>
      <c r="BD36" s="12">
        <f t="shared" si="19"/>
        <v>41.32231404958678</v>
      </c>
      <c r="BE36" s="14">
        <f t="shared" si="20"/>
        <v>-0.98744230975637493</v>
      </c>
      <c r="BF36" s="12">
        <f t="shared" si="21"/>
        <v>71.627906976744185</v>
      </c>
      <c r="BG36" s="12">
        <f t="shared" si="22"/>
        <v>70.422535211267601</v>
      </c>
      <c r="BH36" s="14">
        <f t="shared" si="35"/>
        <v>-1.682824218035492</v>
      </c>
      <c r="BI36" s="12">
        <f t="shared" si="23"/>
        <v>41.734417344173444</v>
      </c>
      <c r="BJ36" s="12">
        <f t="shared" si="24"/>
        <v>41.32231404958678</v>
      </c>
      <c r="BK36" s="14">
        <f t="shared" si="36"/>
        <v>-0.98744230975637493</v>
      </c>
      <c r="BU36" s="52"/>
    </row>
    <row r="37" spans="1:73" ht="13.5" customHeight="1" x14ac:dyDescent="0.25">
      <c r="A37" s="77" t="s">
        <v>12</v>
      </c>
      <c r="B37" s="4">
        <v>15.576059577264264</v>
      </c>
      <c r="C37" s="7">
        <v>25</v>
      </c>
      <c r="D37" s="50">
        <v>8</v>
      </c>
      <c r="E37" s="7">
        <v>7</v>
      </c>
      <c r="F37" s="4">
        <v>3.5</v>
      </c>
      <c r="G37" s="4">
        <f t="shared" si="11"/>
        <v>210</v>
      </c>
      <c r="H37" s="4">
        <f t="shared" si="12"/>
        <v>1470</v>
      </c>
      <c r="I37" s="50">
        <v>0.5</v>
      </c>
      <c r="J37" s="4">
        <v>167.6</v>
      </c>
      <c r="K37" s="4">
        <v>15.87</v>
      </c>
      <c r="L37" s="4">
        <v>39.9</v>
      </c>
      <c r="M37" s="5">
        <v>52.2</v>
      </c>
      <c r="N37" s="4">
        <v>51.6</v>
      </c>
      <c r="O37" s="6">
        <f t="shared" si="25"/>
        <v>-1.1494252873563227</v>
      </c>
      <c r="P37" s="7">
        <f t="shared" si="37"/>
        <v>18.583284442444508</v>
      </c>
      <c r="Q37" s="4">
        <f t="shared" si="38"/>
        <v>18.369683471841697</v>
      </c>
      <c r="R37" s="8">
        <f t="shared" si="26"/>
        <v>-1.1494252873563227</v>
      </c>
      <c r="S37" s="92">
        <v>4</v>
      </c>
      <c r="T37" s="97">
        <f>S37*100/15</f>
        <v>26.666666666666668</v>
      </c>
      <c r="U37" s="97">
        <v>11</v>
      </c>
      <c r="V37" s="94">
        <f>U37*100/15</f>
        <v>73.333333333333329</v>
      </c>
      <c r="W37" s="5">
        <v>526.4</v>
      </c>
      <c r="X37" s="51">
        <v>526.79999999999995</v>
      </c>
      <c r="Y37" s="6">
        <f t="shared" si="27"/>
        <v>7.5987841945277523E-2</v>
      </c>
      <c r="Z37" s="7">
        <v>65.400000000000006</v>
      </c>
      <c r="AA37" s="51">
        <v>67.2</v>
      </c>
      <c r="AB37" s="9">
        <f t="shared" si="28"/>
        <v>2.7522935779816464</v>
      </c>
      <c r="AC37" s="10">
        <f t="shared" si="39"/>
        <v>314.08114558472556</v>
      </c>
      <c r="AD37" s="2">
        <f t="shared" si="40"/>
        <v>314.3198090692124</v>
      </c>
      <c r="AE37" s="11">
        <f t="shared" si="41"/>
        <v>7.5987841945277523E-2</v>
      </c>
      <c r="AF37" s="6">
        <f t="shared" si="13"/>
        <v>0.23866348448683539</v>
      </c>
      <c r="AG37" s="2">
        <f t="shared" si="42"/>
        <v>39.021479713603824</v>
      </c>
      <c r="AH37" s="2">
        <f t="shared" si="43"/>
        <v>40.095465393794754</v>
      </c>
      <c r="AI37" s="9">
        <f t="shared" si="29"/>
        <v>2.7522935779816464</v>
      </c>
      <c r="AJ37" s="6">
        <f t="shared" si="14"/>
        <v>1.0739856801909298</v>
      </c>
      <c r="AK37" s="10">
        <f t="shared" si="44"/>
        <v>7.0821443336972152</v>
      </c>
      <c r="AL37" s="2">
        <f t="shared" si="45"/>
        <v>7.2695401499022916</v>
      </c>
      <c r="AM37" s="6">
        <f t="shared" si="30"/>
        <v>2.6460321531917685</v>
      </c>
      <c r="AN37" s="2">
        <f t="shared" si="46"/>
        <v>316.4958797375611</v>
      </c>
      <c r="AO37" s="2">
        <f t="shared" si="47"/>
        <v>316.86683120587287</v>
      </c>
      <c r="AP37" s="8">
        <f t="shared" si="31"/>
        <v>0.11720578119985703</v>
      </c>
      <c r="AQ37" s="7">
        <v>35.200000000000003</v>
      </c>
      <c r="AR37" s="51">
        <v>33.5</v>
      </c>
      <c r="AS37" s="6">
        <f t="shared" si="32"/>
        <v>-4.8295454545454675</v>
      </c>
      <c r="AT37" s="7">
        <v>20.100000000000001</v>
      </c>
      <c r="AU37" s="51">
        <v>19.100000000000001</v>
      </c>
      <c r="AV37" s="6">
        <f t="shared" si="33"/>
        <v>-4.9751243781094416</v>
      </c>
      <c r="AW37" s="7">
        <f t="shared" si="15"/>
        <v>57.102272727272727</v>
      </c>
      <c r="AX37" s="51">
        <f t="shared" si="16"/>
        <v>57.014925373134332</v>
      </c>
      <c r="AY37" s="6">
        <f t="shared" si="17"/>
        <v>-8.7347354138394451E-2</v>
      </c>
      <c r="AZ37" s="51">
        <v>15.1</v>
      </c>
      <c r="BA37" s="51">
        <v>14.4</v>
      </c>
      <c r="BB37" s="6">
        <f t="shared" si="34"/>
        <v>-4.6357615894039697</v>
      </c>
      <c r="BC37" s="51">
        <f t="shared" si="18"/>
        <v>42.897727272727266</v>
      </c>
      <c r="BD37" s="51">
        <f t="shared" si="19"/>
        <v>42.985074626865675</v>
      </c>
      <c r="BE37" s="6">
        <f t="shared" si="20"/>
        <v>0.20361767322330593</v>
      </c>
      <c r="BF37" s="51">
        <f t="shared" si="21"/>
        <v>75.124378109452721</v>
      </c>
      <c r="BG37" s="51">
        <f t="shared" si="22"/>
        <v>75.392670157068054</v>
      </c>
      <c r="BH37" s="6">
        <f t="shared" si="35"/>
        <v>0.35713047397801745</v>
      </c>
      <c r="BI37" s="51">
        <f t="shared" si="23"/>
        <v>42.897727272727273</v>
      </c>
      <c r="BJ37" s="51">
        <f t="shared" si="24"/>
        <v>42.985074626865668</v>
      </c>
      <c r="BK37" s="6">
        <f t="shared" si="36"/>
        <v>0.20361767322329172</v>
      </c>
      <c r="BU37" s="52"/>
    </row>
    <row r="38" spans="1:73" ht="13.5" customHeight="1" x14ac:dyDescent="0.25">
      <c r="A38" s="77" t="s">
        <v>12</v>
      </c>
      <c r="B38" s="4">
        <v>15.674624904172598</v>
      </c>
      <c r="C38" s="7">
        <v>30</v>
      </c>
      <c r="D38" s="50">
        <v>8.5</v>
      </c>
      <c r="E38" s="7">
        <v>6</v>
      </c>
      <c r="F38" s="4">
        <v>3.7</v>
      </c>
      <c r="G38" s="4">
        <f t="shared" si="11"/>
        <v>222</v>
      </c>
      <c r="H38" s="4">
        <f t="shared" si="12"/>
        <v>1332</v>
      </c>
      <c r="I38" s="50">
        <v>1.1000000000000001</v>
      </c>
      <c r="J38" s="4">
        <v>157</v>
      </c>
      <c r="K38" s="4">
        <v>15.11</v>
      </c>
      <c r="L38" s="4">
        <v>36.4</v>
      </c>
      <c r="M38" s="5">
        <v>44.6</v>
      </c>
      <c r="N38" s="4">
        <v>44.5</v>
      </c>
      <c r="O38" s="6">
        <f t="shared" si="25"/>
        <v>-0.22421524663677417</v>
      </c>
      <c r="P38" s="7">
        <f t="shared" si="37"/>
        <v>18.094040326179559</v>
      </c>
      <c r="Q38" s="4">
        <f t="shared" si="38"/>
        <v>18.053470729035659</v>
      </c>
      <c r="R38" s="8">
        <f t="shared" si="26"/>
        <v>-0.22421524663677417</v>
      </c>
      <c r="S38" s="87"/>
      <c r="T38" s="90"/>
      <c r="U38" s="90"/>
      <c r="V38" s="95"/>
      <c r="W38" s="5">
        <v>524.79999999999995</v>
      </c>
      <c r="X38" s="51">
        <v>532.5</v>
      </c>
      <c r="Y38" s="6">
        <f t="shared" si="27"/>
        <v>1.4672256097561132</v>
      </c>
      <c r="Z38" s="7">
        <v>66.900000000000006</v>
      </c>
      <c r="AA38" s="51">
        <v>72.7</v>
      </c>
      <c r="AB38" s="9">
        <f t="shared" si="28"/>
        <v>8.6696562032884827</v>
      </c>
      <c r="AC38" s="10">
        <f t="shared" si="39"/>
        <v>334.26751592356686</v>
      </c>
      <c r="AD38" s="2">
        <f t="shared" si="40"/>
        <v>339.171974522293</v>
      </c>
      <c r="AE38" s="11">
        <f t="shared" si="41"/>
        <v>1.4672256097561132</v>
      </c>
      <c r="AF38" s="6">
        <f t="shared" si="13"/>
        <v>4.9044585987261371</v>
      </c>
      <c r="AG38" s="2">
        <f t="shared" si="42"/>
        <v>42.611464968152866</v>
      </c>
      <c r="AH38" s="2">
        <f t="shared" si="43"/>
        <v>46.305732484076437</v>
      </c>
      <c r="AI38" s="9">
        <f t="shared" si="29"/>
        <v>8.669656203288497</v>
      </c>
      <c r="AJ38" s="6">
        <f t="shared" si="14"/>
        <v>3.6942675159235705</v>
      </c>
      <c r="AK38" s="10">
        <f t="shared" si="44"/>
        <v>7.2647192832956016</v>
      </c>
      <c r="AL38" s="2">
        <f t="shared" si="45"/>
        <v>7.7742887091054529</v>
      </c>
      <c r="AM38" s="6">
        <f t="shared" si="30"/>
        <v>7.0143030437741487</v>
      </c>
      <c r="AN38" s="2">
        <f t="shared" si="46"/>
        <v>336.97256438535783</v>
      </c>
      <c r="AO38" s="2">
        <f t="shared" si="47"/>
        <v>342.31834476439883</v>
      </c>
      <c r="AP38" s="8">
        <f t="shared" si="31"/>
        <v>1.5864141310114661</v>
      </c>
      <c r="AQ38" s="7">
        <v>30.4</v>
      </c>
      <c r="AR38" s="51">
        <v>29.2</v>
      </c>
      <c r="AS38" s="6">
        <f t="shared" si="32"/>
        <v>-3.9473684210526301</v>
      </c>
      <c r="AT38" s="7">
        <v>17.899999999999999</v>
      </c>
      <c r="AU38" s="51">
        <v>17</v>
      </c>
      <c r="AV38" s="6">
        <f t="shared" si="33"/>
        <v>-5.0279329608938497</v>
      </c>
      <c r="AW38" s="7">
        <f t="shared" si="15"/>
        <v>58.881578947368418</v>
      </c>
      <c r="AX38" s="51">
        <f t="shared" si="16"/>
        <v>58.219178082191782</v>
      </c>
      <c r="AY38" s="6">
        <f t="shared" si="17"/>
        <v>-0.66240086517663599</v>
      </c>
      <c r="AZ38" s="51">
        <v>12.5</v>
      </c>
      <c r="BA38" s="51">
        <v>12.2</v>
      </c>
      <c r="BB38" s="6">
        <f t="shared" si="34"/>
        <v>-2.4000000000000057</v>
      </c>
      <c r="BC38" s="51">
        <f t="shared" si="18"/>
        <v>41.118421052631582</v>
      </c>
      <c r="BD38" s="51">
        <f t="shared" si="19"/>
        <v>41.780821917808218</v>
      </c>
      <c r="BE38" s="6">
        <f t="shared" si="20"/>
        <v>1.6109589041095802</v>
      </c>
      <c r="BF38" s="51">
        <f t="shared" si="21"/>
        <v>69.832402234636888</v>
      </c>
      <c r="BG38" s="51">
        <f t="shared" si="22"/>
        <v>71.764705882352942</v>
      </c>
      <c r="BH38" s="6">
        <f t="shared" si="35"/>
        <v>2.7670588235293962</v>
      </c>
      <c r="BI38" s="51">
        <f t="shared" si="23"/>
        <v>41.118421052631582</v>
      </c>
      <c r="BJ38" s="51">
        <f t="shared" si="24"/>
        <v>41.780821917808218</v>
      </c>
      <c r="BK38" s="6">
        <f t="shared" si="36"/>
        <v>1.6109589041095802</v>
      </c>
      <c r="BU38" s="52"/>
    </row>
    <row r="39" spans="1:73" ht="13.5" customHeight="1" x14ac:dyDescent="0.25">
      <c r="A39" s="77" t="s">
        <v>12</v>
      </c>
      <c r="B39" s="4">
        <v>15.869017632241814</v>
      </c>
      <c r="C39" s="7">
        <v>25</v>
      </c>
      <c r="D39" s="50">
        <v>8.5</v>
      </c>
      <c r="E39" s="7">
        <v>7</v>
      </c>
      <c r="F39" s="4">
        <v>3.5</v>
      </c>
      <c r="G39" s="4">
        <f t="shared" si="11"/>
        <v>210</v>
      </c>
      <c r="H39" s="4">
        <f t="shared" si="12"/>
        <v>1470</v>
      </c>
      <c r="I39" s="50">
        <v>0.7</v>
      </c>
      <c r="J39" s="4">
        <v>169</v>
      </c>
      <c r="K39" s="4">
        <v>21.69</v>
      </c>
      <c r="L39" s="4">
        <v>38.1</v>
      </c>
      <c r="M39" s="5">
        <v>65</v>
      </c>
      <c r="N39" s="4">
        <v>64.099999999999994</v>
      </c>
      <c r="O39" s="6">
        <f t="shared" si="25"/>
        <v>-1.384615384615401</v>
      </c>
      <c r="P39" s="7">
        <f t="shared" si="37"/>
        <v>22.758306781975424</v>
      </c>
      <c r="Q39" s="4">
        <f t="shared" si="38"/>
        <v>22.443191764994225</v>
      </c>
      <c r="R39" s="8">
        <f t="shared" si="26"/>
        <v>-1.3846153846153868</v>
      </c>
      <c r="S39" s="87"/>
      <c r="T39" s="90"/>
      <c r="U39" s="90"/>
      <c r="V39" s="95"/>
      <c r="W39" s="5">
        <v>456.2</v>
      </c>
      <c r="X39" s="51">
        <v>499.7</v>
      </c>
      <c r="Y39" s="6">
        <f t="shared" si="27"/>
        <v>9.5352915387987736</v>
      </c>
      <c r="Z39" s="7">
        <v>60.6</v>
      </c>
      <c r="AA39" s="51">
        <v>64.900000000000006</v>
      </c>
      <c r="AB39" s="9">
        <f t="shared" si="28"/>
        <v>7.0957095709571121</v>
      </c>
      <c r="AC39" s="10">
        <f t="shared" si="39"/>
        <v>269.94082840236689</v>
      </c>
      <c r="AD39" s="2">
        <f t="shared" si="40"/>
        <v>295.68047337278108</v>
      </c>
      <c r="AE39" s="11">
        <f t="shared" si="41"/>
        <v>9.5352915387987736</v>
      </c>
      <c r="AF39" s="6">
        <f t="shared" si="13"/>
        <v>25.73964497041419</v>
      </c>
      <c r="AG39" s="2">
        <f t="shared" si="42"/>
        <v>35.857988165680474</v>
      </c>
      <c r="AH39" s="2">
        <f t="shared" si="43"/>
        <v>38.402366863905328</v>
      </c>
      <c r="AI39" s="9">
        <f t="shared" si="29"/>
        <v>7.0957095709570979</v>
      </c>
      <c r="AJ39" s="6">
        <f t="shared" si="14"/>
        <v>2.544378698224854</v>
      </c>
      <c r="AK39" s="10">
        <f t="shared" si="44"/>
        <v>7.566670933154902</v>
      </c>
      <c r="AL39" s="2">
        <f t="shared" si="45"/>
        <v>7.4000339784421749</v>
      </c>
      <c r="AM39" s="6">
        <f t="shared" si="30"/>
        <v>-2.2022492610663704</v>
      </c>
      <c r="AN39" s="2">
        <f t="shared" si="46"/>
        <v>272.31203820956239</v>
      </c>
      <c r="AO39" s="2">
        <f t="shared" si="47"/>
        <v>298.16385447384778</v>
      </c>
      <c r="AP39" s="8">
        <f t="shared" si="31"/>
        <v>9.4934533317953083</v>
      </c>
      <c r="AQ39" s="7">
        <v>41.8</v>
      </c>
      <c r="AR39" s="51">
        <v>40.700000000000003</v>
      </c>
      <c r="AS39" s="6">
        <f t="shared" si="32"/>
        <v>-2.6315789473684106</v>
      </c>
      <c r="AT39" s="7">
        <v>24.5</v>
      </c>
      <c r="AU39" s="51">
        <v>23.8</v>
      </c>
      <c r="AV39" s="6">
        <f t="shared" si="33"/>
        <v>-2.8571428571428612</v>
      </c>
      <c r="AW39" s="7">
        <f t="shared" si="15"/>
        <v>58.612440191387563</v>
      </c>
      <c r="AX39" s="51">
        <f t="shared" si="16"/>
        <v>58.476658476658471</v>
      </c>
      <c r="AY39" s="6">
        <f t="shared" si="17"/>
        <v>-0.13578171472909162</v>
      </c>
      <c r="AZ39" s="51">
        <v>17.3</v>
      </c>
      <c r="BA39" s="51">
        <v>16.899999999999999</v>
      </c>
      <c r="BB39" s="6">
        <f t="shared" si="34"/>
        <v>-2.3121387283237169</v>
      </c>
      <c r="BC39" s="51">
        <f t="shared" si="18"/>
        <v>41.387559808612444</v>
      </c>
      <c r="BD39" s="51">
        <f t="shared" si="19"/>
        <v>41.523341523341514</v>
      </c>
      <c r="BE39" s="6">
        <f t="shared" si="20"/>
        <v>0.32807373847833787</v>
      </c>
      <c r="BF39" s="51">
        <f t="shared" si="21"/>
        <v>70.612244897959187</v>
      </c>
      <c r="BG39" s="51">
        <f t="shared" si="22"/>
        <v>71.008403361344534</v>
      </c>
      <c r="BH39" s="6">
        <f t="shared" si="35"/>
        <v>0.56103366201971028</v>
      </c>
      <c r="BI39" s="51">
        <f t="shared" si="23"/>
        <v>41.387559808612444</v>
      </c>
      <c r="BJ39" s="51">
        <f t="shared" si="24"/>
        <v>41.523341523341514</v>
      </c>
      <c r="BK39" s="6">
        <f t="shared" si="36"/>
        <v>0.32807373847833787</v>
      </c>
      <c r="BU39" s="52"/>
    </row>
    <row r="40" spans="1:73" ht="13.5" customHeight="1" x14ac:dyDescent="0.25">
      <c r="A40" s="77" t="s">
        <v>12</v>
      </c>
      <c r="B40" s="4">
        <v>15.899134815463805</v>
      </c>
      <c r="C40" s="7">
        <v>30</v>
      </c>
      <c r="D40" s="50">
        <v>9</v>
      </c>
      <c r="E40" s="7">
        <v>7</v>
      </c>
      <c r="F40" s="4">
        <v>3.6</v>
      </c>
      <c r="G40" s="4">
        <f t="shared" si="11"/>
        <v>216</v>
      </c>
      <c r="H40" s="4">
        <f t="shared" si="12"/>
        <v>1512</v>
      </c>
      <c r="I40" s="50">
        <v>0.6</v>
      </c>
      <c r="J40" s="4">
        <v>170.3</v>
      </c>
      <c r="K40" s="4">
        <v>18.420000000000002</v>
      </c>
      <c r="L40" s="4">
        <v>40.700000000000003</v>
      </c>
      <c r="M40" s="5">
        <v>59.1</v>
      </c>
      <c r="N40" s="4">
        <v>59</v>
      </c>
      <c r="O40" s="6">
        <f t="shared" si="25"/>
        <v>-0.16920473773265599</v>
      </c>
      <c r="P40" s="7">
        <f t="shared" si="37"/>
        <v>20.377841734854279</v>
      </c>
      <c r="Q40" s="4">
        <f t="shared" si="38"/>
        <v>20.343361461191243</v>
      </c>
      <c r="R40" s="8">
        <f t="shared" si="26"/>
        <v>-0.16920473773265599</v>
      </c>
      <c r="S40" s="87"/>
      <c r="T40" s="90"/>
      <c r="U40" s="90"/>
      <c r="V40" s="95"/>
      <c r="W40" s="5">
        <v>444.3</v>
      </c>
      <c r="X40" s="51">
        <v>453.8</v>
      </c>
      <c r="Y40" s="6">
        <f t="shared" si="27"/>
        <v>2.1381949133468368</v>
      </c>
      <c r="Z40" s="7">
        <v>62.7</v>
      </c>
      <c r="AA40" s="51">
        <v>62.7</v>
      </c>
      <c r="AB40" s="9">
        <f t="shared" si="28"/>
        <v>0</v>
      </c>
      <c r="AC40" s="10">
        <f t="shared" si="39"/>
        <v>260.89254257193187</v>
      </c>
      <c r="AD40" s="2">
        <f t="shared" si="40"/>
        <v>266.47093364650618</v>
      </c>
      <c r="AE40" s="11">
        <f t="shared" si="41"/>
        <v>2.1381949133468368</v>
      </c>
      <c r="AF40" s="6">
        <f t="shared" si="13"/>
        <v>5.5783910745743128</v>
      </c>
      <c r="AG40" s="2">
        <f t="shared" si="42"/>
        <v>36.817381092190253</v>
      </c>
      <c r="AH40" s="2">
        <f t="shared" si="43"/>
        <v>36.817381092190253</v>
      </c>
      <c r="AI40" s="9">
        <f t="shared" si="29"/>
        <v>0</v>
      </c>
      <c r="AJ40" s="6">
        <f t="shared" si="14"/>
        <v>0</v>
      </c>
      <c r="AK40" s="10">
        <f t="shared" si="44"/>
        <v>8.0325869385519422</v>
      </c>
      <c r="AL40" s="2">
        <f t="shared" si="45"/>
        <v>7.866557423470061</v>
      </c>
      <c r="AM40" s="6">
        <f t="shared" si="30"/>
        <v>-2.0669494940046178</v>
      </c>
      <c r="AN40" s="2">
        <f t="shared" si="46"/>
        <v>263.47758599192997</v>
      </c>
      <c r="AO40" s="2">
        <f t="shared" si="47"/>
        <v>269.0023755079651</v>
      </c>
      <c r="AP40" s="8">
        <f t="shared" si="31"/>
        <v>2.0968726790309802</v>
      </c>
      <c r="AQ40" s="7">
        <v>41.8</v>
      </c>
      <c r="AR40" s="51">
        <v>41.1</v>
      </c>
      <c r="AS40" s="6">
        <f t="shared" si="32"/>
        <v>-1.6746411483253496</v>
      </c>
      <c r="AT40" s="7">
        <v>25.3</v>
      </c>
      <c r="AU40" s="51">
        <v>24.7</v>
      </c>
      <c r="AV40" s="6">
        <f t="shared" si="33"/>
        <v>-2.3715415019762816</v>
      </c>
      <c r="AW40" s="7">
        <f t="shared" si="15"/>
        <v>60.526315789473685</v>
      </c>
      <c r="AX40" s="51">
        <f t="shared" si="16"/>
        <v>60.097323600973233</v>
      </c>
      <c r="AY40" s="6">
        <f t="shared" si="17"/>
        <v>-0.42899218850045173</v>
      </c>
      <c r="AZ40" s="51">
        <v>16.5</v>
      </c>
      <c r="BA40" s="51">
        <v>16.399999999999999</v>
      </c>
      <c r="BB40" s="6">
        <f t="shared" si="34"/>
        <v>-0.60606060606062329</v>
      </c>
      <c r="BC40" s="51">
        <f t="shared" si="18"/>
        <v>39.473684210526315</v>
      </c>
      <c r="BD40" s="51">
        <f t="shared" si="19"/>
        <v>39.90267639902676</v>
      </c>
      <c r="BE40" s="6">
        <f t="shared" si="20"/>
        <v>1.0867802108677864</v>
      </c>
      <c r="BF40" s="51">
        <f t="shared" si="21"/>
        <v>65.217391304347828</v>
      </c>
      <c r="BG40" s="51">
        <f t="shared" si="22"/>
        <v>66.396761133603235</v>
      </c>
      <c r="BH40" s="6">
        <f t="shared" si="35"/>
        <v>1.8083670715249553</v>
      </c>
      <c r="BI40" s="51">
        <f t="shared" si="23"/>
        <v>39.473684210526315</v>
      </c>
      <c r="BJ40" s="51">
        <f t="shared" si="24"/>
        <v>39.90267639902676</v>
      </c>
      <c r="BK40" s="6">
        <f t="shared" si="36"/>
        <v>1.0867802108677864</v>
      </c>
      <c r="BU40" s="52"/>
    </row>
    <row r="41" spans="1:73" ht="13.5" customHeight="1" x14ac:dyDescent="0.25">
      <c r="A41" s="77" t="s">
        <v>12</v>
      </c>
      <c r="B41" s="4">
        <v>15.907348592706166</v>
      </c>
      <c r="C41" s="7">
        <v>35</v>
      </c>
      <c r="D41" s="50">
        <v>8.5</v>
      </c>
      <c r="E41" s="7">
        <v>6</v>
      </c>
      <c r="F41" s="4">
        <v>3.5</v>
      </c>
      <c r="G41" s="4">
        <f t="shared" si="11"/>
        <v>210</v>
      </c>
      <c r="H41" s="4">
        <f t="shared" si="12"/>
        <v>1260</v>
      </c>
      <c r="I41" s="50">
        <v>0.7</v>
      </c>
      <c r="J41" s="4">
        <v>170.6</v>
      </c>
      <c r="K41" s="4">
        <v>15.88</v>
      </c>
      <c r="L41" s="4">
        <v>38.5</v>
      </c>
      <c r="M41" s="5">
        <v>54.2</v>
      </c>
      <c r="N41" s="4">
        <v>54</v>
      </c>
      <c r="O41" s="6">
        <f t="shared" si="25"/>
        <v>-0.36900369003690514</v>
      </c>
      <c r="P41" s="7">
        <f t="shared" si="37"/>
        <v>18.622639357127252</v>
      </c>
      <c r="Q41" s="4">
        <f t="shared" si="38"/>
        <v>18.553921130717185</v>
      </c>
      <c r="R41" s="8">
        <f t="shared" si="26"/>
        <v>-0.36900369003691935</v>
      </c>
      <c r="S41" s="87"/>
      <c r="T41" s="90"/>
      <c r="U41" s="90"/>
      <c r="V41" s="95"/>
      <c r="W41" s="5">
        <v>492.9</v>
      </c>
      <c r="X41" s="51">
        <v>507.3</v>
      </c>
      <c r="Y41" s="6">
        <f t="shared" si="27"/>
        <v>2.9214850882532062</v>
      </c>
      <c r="Z41" s="7">
        <v>61</v>
      </c>
      <c r="AA41" s="51">
        <v>63</v>
      </c>
      <c r="AB41" s="9">
        <f t="shared" si="28"/>
        <v>3.2786885245901658</v>
      </c>
      <c r="AC41" s="10">
        <f t="shared" si="39"/>
        <v>288.92145369284879</v>
      </c>
      <c r="AD41" s="2">
        <f t="shared" si="40"/>
        <v>297.3622508792497</v>
      </c>
      <c r="AE41" s="11">
        <f t="shared" si="41"/>
        <v>2.921485088253192</v>
      </c>
      <c r="AF41" s="6">
        <f t="shared" si="13"/>
        <v>8.4407971864009141</v>
      </c>
      <c r="AG41" s="2">
        <f t="shared" si="42"/>
        <v>35.756154747948415</v>
      </c>
      <c r="AH41" s="2">
        <f t="shared" si="43"/>
        <v>36.928487690504106</v>
      </c>
      <c r="AI41" s="9">
        <f t="shared" si="29"/>
        <v>3.27868852459018</v>
      </c>
      <c r="AJ41" s="6">
        <f t="shared" si="14"/>
        <v>1.1723329425556912</v>
      </c>
      <c r="AK41" s="10">
        <f t="shared" si="44"/>
        <v>7.0549026733922018</v>
      </c>
      <c r="AL41" s="2">
        <f t="shared" si="45"/>
        <v>7.0791396972818479</v>
      </c>
      <c r="AM41" s="6">
        <f t="shared" si="30"/>
        <v>0.34354866412341778</v>
      </c>
      <c r="AN41" s="2">
        <f t="shared" si="46"/>
        <v>291.12558974839055</v>
      </c>
      <c r="AO41" s="2">
        <f t="shared" si="47"/>
        <v>299.64649414114888</v>
      </c>
      <c r="AP41" s="8">
        <f t="shared" si="31"/>
        <v>2.9268826557372165</v>
      </c>
      <c r="AQ41" s="7">
        <v>38</v>
      </c>
      <c r="AR41" s="51">
        <v>35.9</v>
      </c>
      <c r="AS41" s="6">
        <f t="shared" si="32"/>
        <v>-5.526315789473685</v>
      </c>
      <c r="AT41" s="7">
        <v>22.6</v>
      </c>
      <c r="AU41" s="51">
        <v>20.8</v>
      </c>
      <c r="AV41" s="6">
        <f t="shared" si="33"/>
        <v>-7.9646017699115106</v>
      </c>
      <c r="AW41" s="7">
        <f t="shared" si="15"/>
        <v>59.473684210526315</v>
      </c>
      <c r="AX41" s="51">
        <f t="shared" si="16"/>
        <v>57.938718662952645</v>
      </c>
      <c r="AY41" s="6">
        <f t="shared" si="17"/>
        <v>-1.5349655475736697</v>
      </c>
      <c r="AZ41" s="51">
        <v>15.4</v>
      </c>
      <c r="BA41" s="51">
        <v>15.1</v>
      </c>
      <c r="BB41" s="6">
        <f t="shared" si="34"/>
        <v>-1.9480519480519547</v>
      </c>
      <c r="BC41" s="51">
        <f t="shared" si="18"/>
        <v>40.526315789473685</v>
      </c>
      <c r="BD41" s="51">
        <f t="shared" si="19"/>
        <v>42.061281337047355</v>
      </c>
      <c r="BE41" s="6">
        <f t="shared" si="20"/>
        <v>3.7875773251817861</v>
      </c>
      <c r="BF41" s="51">
        <f t="shared" si="21"/>
        <v>68.141592920353972</v>
      </c>
      <c r="BG41" s="51">
        <f t="shared" si="22"/>
        <v>72.59615384615384</v>
      </c>
      <c r="BH41" s="6">
        <f t="shared" si="35"/>
        <v>6.5372127872127948</v>
      </c>
      <c r="BI41" s="51">
        <f t="shared" si="23"/>
        <v>40.526315789473685</v>
      </c>
      <c r="BJ41" s="51">
        <f t="shared" si="24"/>
        <v>42.061281337047355</v>
      </c>
      <c r="BK41" s="6">
        <f t="shared" si="36"/>
        <v>3.7875773251817861</v>
      </c>
      <c r="BU41" s="52"/>
    </row>
    <row r="42" spans="1:73" ht="13.5" customHeight="1" x14ac:dyDescent="0.25">
      <c r="A42" s="77" t="s">
        <v>12</v>
      </c>
      <c r="B42" s="4">
        <v>16.0415069543314</v>
      </c>
      <c r="C42" s="7">
        <v>25</v>
      </c>
      <c r="D42" s="50">
        <v>10.5</v>
      </c>
      <c r="E42" s="7">
        <v>7</v>
      </c>
      <c r="F42" s="4">
        <v>3.5</v>
      </c>
      <c r="G42" s="4">
        <f t="shared" si="11"/>
        <v>210</v>
      </c>
      <c r="H42" s="4">
        <f t="shared" si="12"/>
        <v>1470</v>
      </c>
      <c r="I42" s="50">
        <v>1</v>
      </c>
      <c r="J42" s="4">
        <v>164.2</v>
      </c>
      <c r="K42" s="4">
        <v>22.43</v>
      </c>
      <c r="L42" s="4">
        <v>34.200000000000003</v>
      </c>
      <c r="M42" s="5">
        <v>51.6</v>
      </c>
      <c r="N42" s="4">
        <v>51.1</v>
      </c>
      <c r="O42" s="6">
        <f t="shared" si="25"/>
        <v>-0.96899224806202255</v>
      </c>
      <c r="P42" s="7">
        <f t="shared" si="37"/>
        <v>19.138301676010808</v>
      </c>
      <c r="Q42" s="4">
        <f t="shared" si="38"/>
        <v>18.952853016359544</v>
      </c>
      <c r="R42" s="8">
        <f t="shared" si="26"/>
        <v>-0.96899224806199413</v>
      </c>
      <c r="S42" s="87"/>
      <c r="T42" s="90"/>
      <c r="U42" s="90"/>
      <c r="V42" s="95"/>
      <c r="W42" s="5">
        <v>501.1</v>
      </c>
      <c r="X42" s="51">
        <v>536.1</v>
      </c>
      <c r="Y42" s="6">
        <f t="shared" si="27"/>
        <v>6.9846338056276096</v>
      </c>
      <c r="Z42" s="7">
        <v>70.5</v>
      </c>
      <c r="AA42" s="51">
        <v>78.400000000000006</v>
      </c>
      <c r="AB42" s="9">
        <f t="shared" si="28"/>
        <v>11.20567375886526</v>
      </c>
      <c r="AC42" s="10">
        <f t="shared" si="39"/>
        <v>305.1766138855055</v>
      </c>
      <c r="AD42" s="2">
        <f t="shared" si="40"/>
        <v>326.49208282582219</v>
      </c>
      <c r="AE42" s="11">
        <f t="shared" si="41"/>
        <v>6.9846338056276096</v>
      </c>
      <c r="AF42" s="6">
        <f t="shared" si="13"/>
        <v>21.315468940316691</v>
      </c>
      <c r="AG42" s="2">
        <f t="shared" si="42"/>
        <v>42.935444579780757</v>
      </c>
      <c r="AH42" s="2">
        <f t="shared" si="43"/>
        <v>47.746650426309387</v>
      </c>
      <c r="AI42" s="9">
        <f t="shared" si="29"/>
        <v>11.20567375886526</v>
      </c>
      <c r="AJ42" s="6">
        <f t="shared" si="14"/>
        <v>4.8112058465286296</v>
      </c>
      <c r="AK42" s="10">
        <f t="shared" si="44"/>
        <v>8.0084078514745265</v>
      </c>
      <c r="AL42" s="2">
        <f t="shared" si="45"/>
        <v>8.3200357243144865</v>
      </c>
      <c r="AM42" s="6">
        <f t="shared" si="30"/>
        <v>3.8912587697763428</v>
      </c>
      <c r="AN42" s="2">
        <f t="shared" si="46"/>
        <v>308.18211833895606</v>
      </c>
      <c r="AO42" s="2">
        <f t="shared" si="47"/>
        <v>329.96488112354581</v>
      </c>
      <c r="AP42" s="8">
        <f t="shared" si="31"/>
        <v>7.0681462318432864</v>
      </c>
      <c r="AQ42" s="7">
        <v>34</v>
      </c>
      <c r="AR42" s="51">
        <v>32.5</v>
      </c>
      <c r="AS42" s="6">
        <f t="shared" si="32"/>
        <v>-4.4117647058823479</v>
      </c>
      <c r="AT42" s="7">
        <v>20.7</v>
      </c>
      <c r="AU42" s="51">
        <v>19.600000000000001</v>
      </c>
      <c r="AV42" s="6">
        <f t="shared" si="33"/>
        <v>-5.3140096618357404</v>
      </c>
      <c r="AW42" s="7">
        <f t="shared" si="15"/>
        <v>60.882352941176471</v>
      </c>
      <c r="AX42" s="51">
        <f t="shared" si="16"/>
        <v>60.307692307692314</v>
      </c>
      <c r="AY42" s="6">
        <f t="shared" si="17"/>
        <v>-0.5746606334841573</v>
      </c>
      <c r="AZ42" s="51">
        <v>13.3</v>
      </c>
      <c r="BA42" s="51">
        <v>12.9</v>
      </c>
      <c r="BB42" s="6">
        <f t="shared" si="34"/>
        <v>-3.0075187969924855</v>
      </c>
      <c r="BC42" s="51">
        <f t="shared" si="18"/>
        <v>39.117647058823529</v>
      </c>
      <c r="BD42" s="51">
        <f t="shared" si="19"/>
        <v>39.692307692307693</v>
      </c>
      <c r="BE42" s="6">
        <f t="shared" si="20"/>
        <v>1.4690572585309525</v>
      </c>
      <c r="BF42" s="51">
        <f t="shared" si="21"/>
        <v>64.251207729468604</v>
      </c>
      <c r="BG42" s="51">
        <f t="shared" si="22"/>
        <v>65.816326530612244</v>
      </c>
      <c r="BH42" s="6">
        <f t="shared" si="35"/>
        <v>2.4359367807273173</v>
      </c>
      <c r="BI42" s="51">
        <f t="shared" si="23"/>
        <v>39.117647058823529</v>
      </c>
      <c r="BJ42" s="51">
        <f t="shared" si="24"/>
        <v>39.692307692307693</v>
      </c>
      <c r="BK42" s="6">
        <f t="shared" si="36"/>
        <v>1.4690572585309525</v>
      </c>
      <c r="BU42" s="52"/>
    </row>
    <row r="43" spans="1:73" ht="13.5" customHeight="1" x14ac:dyDescent="0.25">
      <c r="A43" s="77" t="s">
        <v>12</v>
      </c>
      <c r="B43" s="4">
        <v>16.090789617785564</v>
      </c>
      <c r="C43" s="7">
        <v>30</v>
      </c>
      <c r="D43" s="50">
        <v>8</v>
      </c>
      <c r="E43" s="7">
        <v>6</v>
      </c>
      <c r="F43" s="4">
        <v>3.4</v>
      </c>
      <c r="G43" s="4">
        <f t="shared" si="11"/>
        <v>204</v>
      </c>
      <c r="H43" s="4">
        <f t="shared" si="12"/>
        <v>1224</v>
      </c>
      <c r="I43" s="50">
        <v>0.5</v>
      </c>
      <c r="J43" s="4">
        <v>168.5</v>
      </c>
      <c r="K43" s="4">
        <v>18.47</v>
      </c>
      <c r="L43" s="4">
        <v>39.200000000000003</v>
      </c>
      <c r="M43" s="5">
        <v>57.5</v>
      </c>
      <c r="N43" s="4">
        <v>57.4</v>
      </c>
      <c r="O43" s="6">
        <f t="shared" si="25"/>
        <v>-0.17391304347826519</v>
      </c>
      <c r="P43" s="7">
        <f t="shared" si="37"/>
        <v>20.252005388794476</v>
      </c>
      <c r="Q43" s="4">
        <f t="shared" si="38"/>
        <v>20.21678450985744</v>
      </c>
      <c r="R43" s="8">
        <f t="shared" si="26"/>
        <v>-0.17391304347826519</v>
      </c>
      <c r="S43" s="87"/>
      <c r="T43" s="90"/>
      <c r="U43" s="90"/>
      <c r="V43" s="95"/>
      <c r="W43" s="5">
        <v>468.5</v>
      </c>
      <c r="X43" s="51">
        <v>473.8</v>
      </c>
      <c r="Y43" s="6">
        <f t="shared" si="27"/>
        <v>1.1312700106723526</v>
      </c>
      <c r="Z43" s="7">
        <v>64.400000000000006</v>
      </c>
      <c r="AA43" s="51">
        <v>65.2</v>
      </c>
      <c r="AB43" s="9">
        <f t="shared" si="28"/>
        <v>1.2422360248447148</v>
      </c>
      <c r="AC43" s="10">
        <f t="shared" si="39"/>
        <v>278.04154302670622</v>
      </c>
      <c r="AD43" s="2">
        <f t="shared" si="40"/>
        <v>281.18694362017806</v>
      </c>
      <c r="AE43" s="11">
        <f t="shared" si="41"/>
        <v>1.1312700106723668</v>
      </c>
      <c r="AF43" s="6">
        <f t="shared" si="13"/>
        <v>3.1454005934718339</v>
      </c>
      <c r="AG43" s="2">
        <f t="shared" si="42"/>
        <v>38.219584569732937</v>
      </c>
      <c r="AH43" s="2">
        <f t="shared" si="43"/>
        <v>38.694362017804153</v>
      </c>
      <c r="AI43" s="9">
        <f t="shared" si="29"/>
        <v>1.2422360248447148</v>
      </c>
      <c r="AJ43" s="6">
        <f t="shared" si="14"/>
        <v>0.47477744807121525</v>
      </c>
      <c r="AK43" s="10">
        <f t="shared" si="44"/>
        <v>7.8268259923834176</v>
      </c>
      <c r="AL43" s="2">
        <f t="shared" si="45"/>
        <v>7.8353073437210767</v>
      </c>
      <c r="AM43" s="6">
        <f t="shared" si="30"/>
        <v>0.10836258971276891</v>
      </c>
      <c r="AN43" s="2">
        <f t="shared" si="46"/>
        <v>280.65608187487169</v>
      </c>
      <c r="AO43" s="2">
        <f t="shared" si="47"/>
        <v>283.83683854359367</v>
      </c>
      <c r="AP43" s="8">
        <f t="shared" si="31"/>
        <v>1.1333289652850169</v>
      </c>
      <c r="AQ43" s="7">
        <v>39.4</v>
      </c>
      <c r="AR43" s="51">
        <v>38.4</v>
      </c>
      <c r="AS43" s="6">
        <f t="shared" si="32"/>
        <v>-2.5380710659898398</v>
      </c>
      <c r="AT43" s="7">
        <v>23.7</v>
      </c>
      <c r="AU43" s="51">
        <v>22.8</v>
      </c>
      <c r="AV43" s="6">
        <f t="shared" si="33"/>
        <v>-3.7974683544303787</v>
      </c>
      <c r="AW43" s="7">
        <f t="shared" si="15"/>
        <v>60.152284263959395</v>
      </c>
      <c r="AX43" s="51">
        <f t="shared" si="16"/>
        <v>59.375</v>
      </c>
      <c r="AY43" s="6">
        <f t="shared" si="17"/>
        <v>-0.77728426395939465</v>
      </c>
      <c r="AZ43" s="51">
        <v>15.7</v>
      </c>
      <c r="BA43" s="51">
        <v>15.6</v>
      </c>
      <c r="BB43" s="6">
        <f t="shared" si="34"/>
        <v>-0.63694267515923286</v>
      </c>
      <c r="BC43" s="51">
        <f t="shared" si="18"/>
        <v>39.847715736040612</v>
      </c>
      <c r="BD43" s="51">
        <f t="shared" si="19"/>
        <v>40.625</v>
      </c>
      <c r="BE43" s="6">
        <f t="shared" si="20"/>
        <v>1.9506369426751462</v>
      </c>
      <c r="BF43" s="51">
        <f t="shared" si="21"/>
        <v>66.244725738396625</v>
      </c>
      <c r="BG43" s="51">
        <f t="shared" si="22"/>
        <v>68.421052631578945</v>
      </c>
      <c r="BH43" s="6">
        <f t="shared" si="35"/>
        <v>3.2852832718739364</v>
      </c>
      <c r="BI43" s="51">
        <f t="shared" si="23"/>
        <v>39.847715736040605</v>
      </c>
      <c r="BJ43" s="51">
        <f t="shared" si="24"/>
        <v>40.625</v>
      </c>
      <c r="BK43" s="6">
        <f t="shared" si="36"/>
        <v>1.9506369426751746</v>
      </c>
      <c r="BU43" s="52"/>
    </row>
    <row r="44" spans="1:73" ht="13.5" customHeight="1" x14ac:dyDescent="0.25">
      <c r="A44" s="77" t="s">
        <v>12</v>
      </c>
      <c r="B44" s="4">
        <v>16.099003395027925</v>
      </c>
      <c r="C44" s="7">
        <v>30</v>
      </c>
      <c r="D44" s="50">
        <v>10</v>
      </c>
      <c r="E44" s="7">
        <v>7</v>
      </c>
      <c r="F44" s="4">
        <v>3.5</v>
      </c>
      <c r="G44" s="4">
        <f t="shared" si="11"/>
        <v>210</v>
      </c>
      <c r="H44" s="4">
        <f t="shared" si="12"/>
        <v>1470</v>
      </c>
      <c r="I44" s="50">
        <v>0.7</v>
      </c>
      <c r="J44" s="4">
        <v>163.6</v>
      </c>
      <c r="K44" s="4">
        <v>16.809999999999999</v>
      </c>
      <c r="L44" s="4">
        <v>39</v>
      </c>
      <c r="M44" s="5">
        <v>48.5</v>
      </c>
      <c r="N44" s="4">
        <v>48.3</v>
      </c>
      <c r="O44" s="6">
        <f t="shared" si="25"/>
        <v>-0.41237113402061709</v>
      </c>
      <c r="P44" s="7">
        <f t="shared" si="37"/>
        <v>18.120707073726248</v>
      </c>
      <c r="Q44" s="4">
        <f t="shared" si="38"/>
        <v>18.045982508473767</v>
      </c>
      <c r="R44" s="8">
        <f t="shared" si="26"/>
        <v>-0.4123711340206313</v>
      </c>
      <c r="S44" s="87"/>
      <c r="T44" s="90"/>
      <c r="U44" s="90"/>
      <c r="V44" s="95"/>
      <c r="W44" s="5">
        <v>494.6</v>
      </c>
      <c r="X44" s="51">
        <v>496.9</v>
      </c>
      <c r="Y44" s="6">
        <f t="shared" si="27"/>
        <v>0.465022240194088</v>
      </c>
      <c r="Z44" s="7">
        <v>66.8</v>
      </c>
      <c r="AA44" s="51">
        <v>69.8</v>
      </c>
      <c r="AB44" s="9">
        <f t="shared" si="28"/>
        <v>4.4910179640718582</v>
      </c>
      <c r="AC44" s="10">
        <f t="shared" si="39"/>
        <v>302.32273838630812</v>
      </c>
      <c r="AD44" s="2">
        <f t="shared" si="40"/>
        <v>303.72860635696821</v>
      </c>
      <c r="AE44" s="11">
        <f t="shared" si="41"/>
        <v>0.465022240194088</v>
      </c>
      <c r="AF44" s="6">
        <f t="shared" si="13"/>
        <v>1.4058679706600969</v>
      </c>
      <c r="AG44" s="2">
        <f t="shared" si="42"/>
        <v>40.831295843520785</v>
      </c>
      <c r="AH44" s="2">
        <f t="shared" si="43"/>
        <v>42.665036674816626</v>
      </c>
      <c r="AI44" s="9">
        <f t="shared" si="29"/>
        <v>4.4910179640718582</v>
      </c>
      <c r="AJ44" s="6">
        <f t="shared" si="14"/>
        <v>1.8337408312958416</v>
      </c>
      <c r="AK44" s="10">
        <f t="shared" si="44"/>
        <v>7.691747051509255</v>
      </c>
      <c r="AL44" s="2">
        <f t="shared" si="45"/>
        <v>7.9960717173327707</v>
      </c>
      <c r="AM44" s="6">
        <f t="shared" si="30"/>
        <v>3.9565090191545238</v>
      </c>
      <c r="AN44" s="2">
        <f t="shared" si="46"/>
        <v>305.06758737312168</v>
      </c>
      <c r="AO44" s="2">
        <f t="shared" si="47"/>
        <v>306.71056661616603</v>
      </c>
      <c r="AP44" s="8">
        <f t="shared" si="31"/>
        <v>0.53856237471562451</v>
      </c>
      <c r="AQ44" s="7">
        <v>34.700000000000003</v>
      </c>
      <c r="AR44" s="51">
        <v>33.799999999999997</v>
      </c>
      <c r="AS44" s="6">
        <f t="shared" si="32"/>
        <v>-2.5936599423631321</v>
      </c>
      <c r="AT44" s="7">
        <v>20.9</v>
      </c>
      <c r="AU44" s="51">
        <v>20.2</v>
      </c>
      <c r="AV44" s="6">
        <f t="shared" si="33"/>
        <v>-3.3492822966507134</v>
      </c>
      <c r="AW44" s="7">
        <f t="shared" si="15"/>
        <v>60.23054755043227</v>
      </c>
      <c r="AX44" s="51">
        <f t="shared" si="16"/>
        <v>59.76331360946746</v>
      </c>
      <c r="AY44" s="6">
        <f t="shared" si="17"/>
        <v>-0.4672339409648103</v>
      </c>
      <c r="AZ44" s="51">
        <v>13.8</v>
      </c>
      <c r="BA44" s="51">
        <v>13.6</v>
      </c>
      <c r="BB44" s="6">
        <f t="shared" si="34"/>
        <v>-1.4492753623188435</v>
      </c>
      <c r="BC44" s="51">
        <f t="shared" si="18"/>
        <v>39.769452449567723</v>
      </c>
      <c r="BD44" s="51">
        <f t="shared" si="19"/>
        <v>40.236686390532547</v>
      </c>
      <c r="BE44" s="6">
        <f t="shared" si="20"/>
        <v>1.174856358802856</v>
      </c>
      <c r="BF44" s="51">
        <f t="shared" si="21"/>
        <v>66.028708133971307</v>
      </c>
      <c r="BG44" s="51">
        <f t="shared" si="22"/>
        <v>67.32673267326733</v>
      </c>
      <c r="BH44" s="6">
        <f t="shared" si="35"/>
        <v>1.9658487587889084</v>
      </c>
      <c r="BI44" s="51">
        <f t="shared" si="23"/>
        <v>39.769452449567723</v>
      </c>
      <c r="BJ44" s="51">
        <f t="shared" si="24"/>
        <v>40.236686390532547</v>
      </c>
      <c r="BK44" s="6">
        <f t="shared" si="36"/>
        <v>1.174856358802856</v>
      </c>
      <c r="BU44" s="52"/>
    </row>
    <row r="45" spans="1:73" ht="13.5" customHeight="1" x14ac:dyDescent="0.25">
      <c r="A45" s="77" t="s">
        <v>12</v>
      </c>
      <c r="B45" s="4">
        <v>16.178403241704086</v>
      </c>
      <c r="C45" s="7">
        <v>35</v>
      </c>
      <c r="D45" s="50">
        <v>8</v>
      </c>
      <c r="E45" s="7">
        <v>7</v>
      </c>
      <c r="F45" s="4">
        <v>3.5</v>
      </c>
      <c r="G45" s="4">
        <f t="shared" si="11"/>
        <v>210</v>
      </c>
      <c r="H45" s="4">
        <f t="shared" si="12"/>
        <v>1470</v>
      </c>
      <c r="I45" s="50">
        <v>0.3</v>
      </c>
      <c r="J45" s="4">
        <v>161</v>
      </c>
      <c r="K45" s="4">
        <v>20.39</v>
      </c>
      <c r="L45" s="4">
        <v>37.799999999999997</v>
      </c>
      <c r="M45" s="5">
        <v>51.4</v>
      </c>
      <c r="N45" s="4">
        <v>51.1</v>
      </c>
      <c r="O45" s="6">
        <f t="shared" si="25"/>
        <v>-0.58365758754862895</v>
      </c>
      <c r="P45" s="7">
        <f t="shared" si="37"/>
        <v>19.829481887272866</v>
      </c>
      <c r="Q45" s="4">
        <f t="shared" si="38"/>
        <v>19.713745611666216</v>
      </c>
      <c r="R45" s="8">
        <f t="shared" si="26"/>
        <v>-0.58365758754864316</v>
      </c>
      <c r="S45" s="87"/>
      <c r="T45" s="90"/>
      <c r="U45" s="90"/>
      <c r="V45" s="95"/>
      <c r="W45" s="5">
        <v>460.8</v>
      </c>
      <c r="X45" s="51">
        <v>500.4</v>
      </c>
      <c r="Y45" s="6">
        <f t="shared" si="27"/>
        <v>8.59375</v>
      </c>
      <c r="Z45" s="7">
        <v>64.8</v>
      </c>
      <c r="AA45" s="51">
        <v>70.8</v>
      </c>
      <c r="AB45" s="9">
        <f t="shared" si="28"/>
        <v>9.2592592592592666</v>
      </c>
      <c r="AC45" s="10">
        <f t="shared" si="39"/>
        <v>286.21118012422357</v>
      </c>
      <c r="AD45" s="2">
        <f t="shared" si="40"/>
        <v>310.80745341614903</v>
      </c>
      <c r="AE45" s="11">
        <f t="shared" si="41"/>
        <v>8.59375</v>
      </c>
      <c r="AF45" s="6">
        <f t="shared" si="13"/>
        <v>24.596273291925456</v>
      </c>
      <c r="AG45" s="2">
        <f t="shared" si="42"/>
        <v>40.24844720496894</v>
      </c>
      <c r="AH45" s="2">
        <f t="shared" si="43"/>
        <v>43.975155279503099</v>
      </c>
      <c r="AI45" s="9">
        <f t="shared" si="29"/>
        <v>9.2592592592592524</v>
      </c>
      <c r="AJ45" s="6">
        <f t="shared" si="14"/>
        <v>3.7267080745341588</v>
      </c>
      <c r="AK45" s="10">
        <f t="shared" si="44"/>
        <v>8.0047288572928554</v>
      </c>
      <c r="AL45" s="2">
        <f t="shared" si="45"/>
        <v>8.0531436636837768</v>
      </c>
      <c r="AM45" s="6">
        <f t="shared" si="30"/>
        <v>0.60482756198310028</v>
      </c>
      <c r="AN45" s="2">
        <f t="shared" si="46"/>
        <v>289.02729478461362</v>
      </c>
      <c r="AO45" s="2">
        <f t="shared" si="47"/>
        <v>313.9029903981293</v>
      </c>
      <c r="AP45" s="8">
        <f t="shared" si="31"/>
        <v>8.6066942681151772</v>
      </c>
      <c r="AQ45" s="7">
        <v>36.5</v>
      </c>
      <c r="AR45" s="51">
        <v>34.4</v>
      </c>
      <c r="AS45" s="6">
        <f t="shared" si="32"/>
        <v>-5.7534246575342536</v>
      </c>
      <c r="AT45" s="7">
        <v>22.1</v>
      </c>
      <c r="AU45" s="51">
        <v>20.9</v>
      </c>
      <c r="AV45" s="6">
        <f t="shared" si="33"/>
        <v>-5.4298642533936743</v>
      </c>
      <c r="AW45" s="7">
        <f t="shared" si="15"/>
        <v>60.547945205479451</v>
      </c>
      <c r="AX45" s="51">
        <f t="shared" si="16"/>
        <v>60.755813953488378</v>
      </c>
      <c r="AY45" s="6">
        <f t="shared" si="17"/>
        <v>0.20786874800892718</v>
      </c>
      <c r="AZ45" s="51">
        <v>14.4</v>
      </c>
      <c r="BA45" s="51">
        <v>13.5</v>
      </c>
      <c r="BB45" s="6">
        <f t="shared" si="34"/>
        <v>-6.25</v>
      </c>
      <c r="BC45" s="51">
        <f t="shared" si="18"/>
        <v>39.452054794520549</v>
      </c>
      <c r="BD45" s="51">
        <f t="shared" si="19"/>
        <v>39.244186046511629</v>
      </c>
      <c r="BE45" s="6">
        <f t="shared" si="20"/>
        <v>-0.52688953488372192</v>
      </c>
      <c r="BF45" s="51">
        <f t="shared" si="21"/>
        <v>65.158371040723978</v>
      </c>
      <c r="BG45" s="51">
        <f t="shared" si="22"/>
        <v>64.593301435406701</v>
      </c>
      <c r="BH45" s="6">
        <f t="shared" si="35"/>
        <v>-0.86722488038276424</v>
      </c>
      <c r="BI45" s="51">
        <f t="shared" si="23"/>
        <v>39.452054794520549</v>
      </c>
      <c r="BJ45" s="51">
        <f t="shared" si="24"/>
        <v>39.244186046511629</v>
      </c>
      <c r="BK45" s="6">
        <f t="shared" si="36"/>
        <v>-0.52688953488372192</v>
      </c>
      <c r="BU45" s="52"/>
    </row>
    <row r="46" spans="1:73" ht="13.5" customHeight="1" x14ac:dyDescent="0.25">
      <c r="A46" s="77" t="s">
        <v>12</v>
      </c>
      <c r="B46" s="4">
        <v>16.238637608148068</v>
      </c>
      <c r="C46" s="7">
        <v>35</v>
      </c>
      <c r="D46" s="50">
        <v>10</v>
      </c>
      <c r="E46" s="7">
        <v>7</v>
      </c>
      <c r="F46" s="4">
        <v>3.7</v>
      </c>
      <c r="G46" s="4">
        <f t="shared" si="11"/>
        <v>222</v>
      </c>
      <c r="H46" s="4">
        <f t="shared" si="12"/>
        <v>1554</v>
      </c>
      <c r="I46" s="50">
        <v>1</v>
      </c>
      <c r="J46" s="4">
        <v>162</v>
      </c>
      <c r="K46" s="4">
        <v>18.760000000000002</v>
      </c>
      <c r="L46" s="4">
        <v>39.299999999999997</v>
      </c>
      <c r="M46" s="5">
        <v>51.1</v>
      </c>
      <c r="N46" s="4">
        <v>51.1</v>
      </c>
      <c r="O46" s="6">
        <f t="shared" si="25"/>
        <v>0</v>
      </c>
      <c r="P46" s="7">
        <f t="shared" si="37"/>
        <v>19.471117207742719</v>
      </c>
      <c r="Q46" s="4">
        <f t="shared" si="38"/>
        <v>19.471117207742719</v>
      </c>
      <c r="R46" s="8">
        <f t="shared" si="26"/>
        <v>0</v>
      </c>
      <c r="S46" s="87"/>
      <c r="T46" s="90"/>
      <c r="U46" s="90"/>
      <c r="V46" s="95"/>
      <c r="W46" s="5">
        <v>487.7</v>
      </c>
      <c r="X46" s="51">
        <v>490.6</v>
      </c>
      <c r="Y46" s="6">
        <f t="shared" si="27"/>
        <v>0.59462784498667531</v>
      </c>
      <c r="Z46" s="7">
        <v>68</v>
      </c>
      <c r="AA46" s="51">
        <v>70.900000000000006</v>
      </c>
      <c r="AB46" s="9">
        <f t="shared" si="28"/>
        <v>4.2647058823529562</v>
      </c>
      <c r="AC46" s="10">
        <f t="shared" si="39"/>
        <v>301.04938271604937</v>
      </c>
      <c r="AD46" s="2">
        <f t="shared" si="40"/>
        <v>302.83950617283949</v>
      </c>
      <c r="AE46" s="11">
        <f t="shared" si="41"/>
        <v>0.59462784498667531</v>
      </c>
      <c r="AF46" s="6">
        <f t="shared" si="13"/>
        <v>1.790123456790127</v>
      </c>
      <c r="AG46" s="2">
        <f t="shared" si="42"/>
        <v>41.975308641975303</v>
      </c>
      <c r="AH46" s="2">
        <f t="shared" si="43"/>
        <v>43.76543209876543</v>
      </c>
      <c r="AI46" s="9">
        <f t="shared" si="29"/>
        <v>4.2647058823529562</v>
      </c>
      <c r="AJ46" s="6">
        <f t="shared" si="14"/>
        <v>1.790123456790127</v>
      </c>
      <c r="AK46" s="10">
        <f t="shared" si="44"/>
        <v>7.9375758320654111</v>
      </c>
      <c r="AL46" s="2">
        <f t="shared" si="45"/>
        <v>8.2232767729560123</v>
      </c>
      <c r="AM46" s="6">
        <f t="shared" si="30"/>
        <v>3.5993475455876052</v>
      </c>
      <c r="AN46" s="2">
        <f t="shared" si="46"/>
        <v>303.96160509068153</v>
      </c>
      <c r="AO46" s="2">
        <f t="shared" si="47"/>
        <v>305.98558715371047</v>
      </c>
      <c r="AP46" s="8">
        <f t="shared" si="31"/>
        <v>0.66586767181503603</v>
      </c>
      <c r="AQ46" s="7">
        <v>35.6</v>
      </c>
      <c r="AR46" s="51">
        <v>34.799999999999997</v>
      </c>
      <c r="AS46" s="6">
        <f t="shared" si="32"/>
        <v>-2.2471910112359694</v>
      </c>
      <c r="AT46" s="7">
        <v>21.6</v>
      </c>
      <c r="AU46" s="51">
        <v>20.8</v>
      </c>
      <c r="AV46" s="6">
        <f t="shared" si="33"/>
        <v>-3.7037037037037095</v>
      </c>
      <c r="AW46" s="7">
        <f t="shared" si="15"/>
        <v>60.674157303370784</v>
      </c>
      <c r="AX46" s="51">
        <f t="shared" si="16"/>
        <v>59.770114942528743</v>
      </c>
      <c r="AY46" s="6">
        <f t="shared" si="17"/>
        <v>-0.90404236084204115</v>
      </c>
      <c r="AZ46" s="51">
        <v>14</v>
      </c>
      <c r="BA46" s="51">
        <v>14</v>
      </c>
      <c r="BB46" s="6">
        <f t="shared" si="34"/>
        <v>0</v>
      </c>
      <c r="BC46" s="51">
        <f t="shared" si="18"/>
        <v>39.325842696629209</v>
      </c>
      <c r="BD46" s="51">
        <f t="shared" si="19"/>
        <v>40.229885057471265</v>
      </c>
      <c r="BE46" s="6">
        <f t="shared" si="20"/>
        <v>2.2988505747126595</v>
      </c>
      <c r="BF46" s="51">
        <f t="shared" si="21"/>
        <v>64.81481481481481</v>
      </c>
      <c r="BG46" s="51">
        <f t="shared" si="22"/>
        <v>67.307692307692307</v>
      </c>
      <c r="BH46" s="6">
        <f t="shared" si="35"/>
        <v>3.8461538461538538</v>
      </c>
      <c r="BI46" s="51">
        <f t="shared" si="23"/>
        <v>39.325842696629209</v>
      </c>
      <c r="BJ46" s="51">
        <f t="shared" si="24"/>
        <v>40.229885057471265</v>
      </c>
      <c r="BK46" s="6">
        <f t="shared" si="36"/>
        <v>2.2988505747126595</v>
      </c>
      <c r="BU46" s="52"/>
    </row>
    <row r="47" spans="1:73" ht="13.5" customHeight="1" x14ac:dyDescent="0.25">
      <c r="A47" s="77" t="s">
        <v>12</v>
      </c>
      <c r="B47" s="4">
        <v>16.5</v>
      </c>
      <c r="C47" s="7">
        <v>25</v>
      </c>
      <c r="D47" s="50">
        <v>10</v>
      </c>
      <c r="E47" s="7">
        <v>7</v>
      </c>
      <c r="F47" s="4">
        <v>3.5</v>
      </c>
      <c r="G47" s="4">
        <f t="shared" si="11"/>
        <v>210</v>
      </c>
      <c r="H47" s="4">
        <f t="shared" si="12"/>
        <v>1470</v>
      </c>
      <c r="I47" s="50">
        <v>0.4</v>
      </c>
      <c r="J47" s="4">
        <v>167.5</v>
      </c>
      <c r="K47" s="4">
        <v>18</v>
      </c>
      <c r="L47" s="4">
        <v>36.200000000000003</v>
      </c>
      <c r="M47" s="5">
        <v>55.8</v>
      </c>
      <c r="N47" s="4">
        <v>55.4</v>
      </c>
      <c r="O47" s="6">
        <f t="shared" si="25"/>
        <v>-0.71684587813619771</v>
      </c>
      <c r="P47" s="7">
        <f t="shared" si="37"/>
        <v>19.888616618400533</v>
      </c>
      <c r="Q47" s="4">
        <f t="shared" si="38"/>
        <v>19.746045889953219</v>
      </c>
      <c r="R47" s="8">
        <f t="shared" si="26"/>
        <v>-0.71684587813619771</v>
      </c>
      <c r="S47" s="87"/>
      <c r="T47" s="90"/>
      <c r="U47" s="90"/>
      <c r="V47" s="95"/>
      <c r="W47" s="5">
        <v>500</v>
      </c>
      <c r="X47" s="51">
        <v>507</v>
      </c>
      <c r="Y47" s="6">
        <f t="shared" si="27"/>
        <v>1.4000000000000057</v>
      </c>
      <c r="Z47" s="7">
        <v>65</v>
      </c>
      <c r="AA47" s="51">
        <v>71.2</v>
      </c>
      <c r="AB47" s="9">
        <f t="shared" si="28"/>
        <v>9.538461538461533</v>
      </c>
      <c r="AC47" s="10">
        <f t="shared" si="39"/>
        <v>298.50746268656718</v>
      </c>
      <c r="AD47" s="2">
        <f t="shared" si="40"/>
        <v>302.68656716417911</v>
      </c>
      <c r="AE47" s="11">
        <f t="shared" si="41"/>
        <v>1.3999999999999915</v>
      </c>
      <c r="AF47" s="6">
        <f t="shared" si="13"/>
        <v>4.1791044776119293</v>
      </c>
      <c r="AG47" s="2">
        <f t="shared" si="42"/>
        <v>38.805970149253731</v>
      </c>
      <c r="AH47" s="2">
        <f t="shared" si="43"/>
        <v>42.507462686567166</v>
      </c>
      <c r="AI47" s="9">
        <f t="shared" si="29"/>
        <v>9.5384615384615472</v>
      </c>
      <c r="AJ47" s="6">
        <f t="shared" si="14"/>
        <v>3.7014925373134346</v>
      </c>
      <c r="AK47" s="10">
        <f t="shared" si="44"/>
        <v>7.4069121284952297</v>
      </c>
      <c r="AL47" s="2">
        <f t="shared" si="45"/>
        <v>7.9939930848011445</v>
      </c>
      <c r="AM47" s="6">
        <f t="shared" si="30"/>
        <v>7.9261228717341936</v>
      </c>
      <c r="AN47" s="2">
        <f t="shared" si="46"/>
        <v>301.0192827690563</v>
      </c>
      <c r="AO47" s="2">
        <f t="shared" si="47"/>
        <v>305.65673937553709</v>
      </c>
      <c r="AP47" s="8">
        <f t="shared" si="31"/>
        <v>1.5405845644907288</v>
      </c>
      <c r="AQ47" s="7">
        <v>36.9</v>
      </c>
      <c r="AR47" s="51">
        <v>35.200000000000003</v>
      </c>
      <c r="AS47" s="6">
        <f t="shared" si="32"/>
        <v>-4.607046070460683</v>
      </c>
      <c r="AT47" s="7">
        <v>22</v>
      </c>
      <c r="AU47" s="51">
        <v>21</v>
      </c>
      <c r="AV47" s="6">
        <f t="shared" si="33"/>
        <v>-4.5454545454545467</v>
      </c>
      <c r="AW47" s="7">
        <f t="shared" si="15"/>
        <v>59.620596205962059</v>
      </c>
      <c r="AX47" s="51">
        <f t="shared" si="16"/>
        <v>59.659090909090907</v>
      </c>
      <c r="AY47" s="6">
        <f t="shared" si="17"/>
        <v>3.8494703128847618E-2</v>
      </c>
      <c r="AZ47" s="51">
        <v>14.9</v>
      </c>
      <c r="BA47" s="51">
        <v>14.2</v>
      </c>
      <c r="BB47" s="6">
        <f t="shared" si="34"/>
        <v>-4.6979865771812115</v>
      </c>
      <c r="BC47" s="51">
        <f t="shared" si="18"/>
        <v>40.379403794037941</v>
      </c>
      <c r="BD47" s="51">
        <f t="shared" si="19"/>
        <v>40.340909090909086</v>
      </c>
      <c r="BE47" s="6">
        <f t="shared" si="20"/>
        <v>-9.5332519829185003E-2</v>
      </c>
      <c r="BF47" s="51">
        <f t="shared" si="21"/>
        <v>67.72727272727272</v>
      </c>
      <c r="BG47" s="51">
        <f t="shared" si="22"/>
        <v>67.619047619047606</v>
      </c>
      <c r="BH47" s="6">
        <f t="shared" si="35"/>
        <v>-0.1597954618088977</v>
      </c>
      <c r="BI47" s="51">
        <f t="shared" si="23"/>
        <v>40.379403794037941</v>
      </c>
      <c r="BJ47" s="51">
        <f t="shared" si="24"/>
        <v>40.340909090909086</v>
      </c>
      <c r="BK47" s="6">
        <f t="shared" si="36"/>
        <v>-9.5332519829185003E-2</v>
      </c>
      <c r="BU47" s="52"/>
    </row>
    <row r="48" spans="1:73" ht="13.5" customHeight="1" x14ac:dyDescent="0.25">
      <c r="A48" s="77" t="s">
        <v>12</v>
      </c>
      <c r="B48" s="4">
        <v>16.715036688205014</v>
      </c>
      <c r="C48" s="7">
        <v>35</v>
      </c>
      <c r="D48" s="50">
        <v>8</v>
      </c>
      <c r="E48" s="7">
        <v>8</v>
      </c>
      <c r="F48" s="4">
        <v>3.5</v>
      </c>
      <c r="G48" s="4">
        <f t="shared" si="11"/>
        <v>210</v>
      </c>
      <c r="H48" s="4">
        <f t="shared" si="12"/>
        <v>1680</v>
      </c>
      <c r="I48" s="50">
        <v>0.5</v>
      </c>
      <c r="J48" s="4">
        <v>160.4</v>
      </c>
      <c r="K48" s="4">
        <v>16.079999999999998</v>
      </c>
      <c r="L48" s="4">
        <v>37.799999999999997</v>
      </c>
      <c r="M48" s="5">
        <v>45.7</v>
      </c>
      <c r="N48" s="4">
        <v>45.2</v>
      </c>
      <c r="O48" s="6">
        <f t="shared" si="25"/>
        <v>-1.0940919037199137</v>
      </c>
      <c r="P48" s="7">
        <f t="shared" si="37"/>
        <v>17.762638292050422</v>
      </c>
      <c r="Q48" s="4">
        <f t="shared" si="38"/>
        <v>17.568298704610044</v>
      </c>
      <c r="R48" s="8">
        <f t="shared" si="26"/>
        <v>-1.0940919037199279</v>
      </c>
      <c r="S48" s="87"/>
      <c r="T48" s="90"/>
      <c r="U48" s="90"/>
      <c r="V48" s="95"/>
      <c r="W48" s="5">
        <v>516.9</v>
      </c>
      <c r="X48" s="51">
        <v>549.4</v>
      </c>
      <c r="Y48" s="6">
        <f t="shared" si="27"/>
        <v>6.2874830721609669</v>
      </c>
      <c r="Z48" s="7">
        <v>66</v>
      </c>
      <c r="AA48" s="51">
        <v>75.3</v>
      </c>
      <c r="AB48" s="9">
        <f t="shared" si="28"/>
        <v>14.090909090909093</v>
      </c>
      <c r="AC48" s="10">
        <f t="shared" si="39"/>
        <v>322.25685785536155</v>
      </c>
      <c r="AD48" s="2">
        <f t="shared" si="40"/>
        <v>342.51870324189525</v>
      </c>
      <c r="AE48" s="11">
        <f t="shared" si="41"/>
        <v>6.2874830721609811</v>
      </c>
      <c r="AF48" s="6">
        <f t="shared" si="13"/>
        <v>20.261845386533707</v>
      </c>
      <c r="AG48" s="2">
        <f t="shared" si="42"/>
        <v>41.147132169576061</v>
      </c>
      <c r="AH48" s="2">
        <f t="shared" si="43"/>
        <v>46.945137157107226</v>
      </c>
      <c r="AI48" s="9">
        <f t="shared" si="29"/>
        <v>14.090909090909079</v>
      </c>
      <c r="AJ48" s="6">
        <f t="shared" si="14"/>
        <v>5.798004987531165</v>
      </c>
      <c r="AK48" s="10">
        <f t="shared" si="44"/>
        <v>7.2763973049932238</v>
      </c>
      <c r="AL48" s="2">
        <f t="shared" si="45"/>
        <v>7.8042544777593736</v>
      </c>
      <c r="AM48" s="6">
        <f t="shared" si="30"/>
        <v>7.2543753541869336</v>
      </c>
      <c r="AN48" s="2">
        <f t="shared" si="46"/>
        <v>324.87315820269191</v>
      </c>
      <c r="AO48" s="2">
        <f t="shared" si="47"/>
        <v>345.72085267338025</v>
      </c>
      <c r="AP48" s="8">
        <f t="shared" si="31"/>
        <v>6.4171797343999941</v>
      </c>
      <c r="AQ48" s="7">
        <v>31</v>
      </c>
      <c r="AR48" s="51">
        <v>30.1</v>
      </c>
      <c r="AS48" s="6">
        <f t="shared" si="32"/>
        <v>-2.9032258064516157</v>
      </c>
      <c r="AT48" s="7">
        <v>18</v>
      </c>
      <c r="AU48" s="51">
        <v>17.8</v>
      </c>
      <c r="AV48" s="6">
        <f t="shared" si="33"/>
        <v>-1.1111111111111143</v>
      </c>
      <c r="AW48" s="7">
        <f t="shared" si="15"/>
        <v>58.064516129032256</v>
      </c>
      <c r="AX48" s="51">
        <f t="shared" si="16"/>
        <v>59.136212624584715</v>
      </c>
      <c r="AY48" s="6">
        <f t="shared" si="17"/>
        <v>1.0716964955524588</v>
      </c>
      <c r="AZ48" s="51">
        <v>13</v>
      </c>
      <c r="BA48" s="51">
        <v>12.3</v>
      </c>
      <c r="BB48" s="6">
        <f t="shared" si="34"/>
        <v>-5.3846153846153868</v>
      </c>
      <c r="BC48" s="51">
        <f t="shared" si="18"/>
        <v>41.935483870967744</v>
      </c>
      <c r="BD48" s="51">
        <f t="shared" si="19"/>
        <v>40.863787375415278</v>
      </c>
      <c r="BE48" s="6">
        <f t="shared" si="20"/>
        <v>-2.5555839509327996</v>
      </c>
      <c r="BF48" s="51">
        <f t="shared" si="21"/>
        <v>72.222222222222214</v>
      </c>
      <c r="BG48" s="51">
        <f t="shared" si="22"/>
        <v>69.101123595505626</v>
      </c>
      <c r="BH48" s="6">
        <f t="shared" si="35"/>
        <v>-4.3215211754537393</v>
      </c>
      <c r="BI48" s="51">
        <f t="shared" si="23"/>
        <v>41.935483870967744</v>
      </c>
      <c r="BJ48" s="51">
        <f t="shared" si="24"/>
        <v>40.863787375415285</v>
      </c>
      <c r="BK48" s="6">
        <f t="shared" si="36"/>
        <v>-2.5555839509327853</v>
      </c>
      <c r="BU48" s="52"/>
    </row>
    <row r="49" spans="1:73" ht="13.5" customHeight="1" x14ac:dyDescent="0.25">
      <c r="A49" s="77" t="s">
        <v>12</v>
      </c>
      <c r="B49" s="4">
        <v>17.073704961121454</v>
      </c>
      <c r="C49" s="7">
        <v>30</v>
      </c>
      <c r="D49" s="50">
        <v>10</v>
      </c>
      <c r="E49" s="7">
        <v>7</v>
      </c>
      <c r="F49" s="4">
        <v>3.1</v>
      </c>
      <c r="G49" s="4">
        <f t="shared" si="11"/>
        <v>186</v>
      </c>
      <c r="H49" s="4">
        <f t="shared" si="12"/>
        <v>1302</v>
      </c>
      <c r="I49" s="50">
        <v>1</v>
      </c>
      <c r="J49" s="4">
        <v>167.1</v>
      </c>
      <c r="K49" s="4">
        <v>18.68</v>
      </c>
      <c r="L49" s="4">
        <v>36.9</v>
      </c>
      <c r="M49" s="5">
        <v>55</v>
      </c>
      <c r="N49" s="4">
        <v>55</v>
      </c>
      <c r="O49" s="6">
        <f t="shared" si="25"/>
        <v>0</v>
      </c>
      <c r="P49" s="7">
        <f t="shared" si="37"/>
        <v>19.697440156490789</v>
      </c>
      <c r="Q49" s="4">
        <f t="shared" si="38"/>
        <v>19.697440156490789</v>
      </c>
      <c r="R49" s="8">
        <f t="shared" si="26"/>
        <v>0</v>
      </c>
      <c r="S49" s="87"/>
      <c r="T49" s="90"/>
      <c r="U49" s="90"/>
      <c r="V49" s="95"/>
      <c r="W49" s="5">
        <v>483</v>
      </c>
      <c r="X49" s="51">
        <v>520</v>
      </c>
      <c r="Y49" s="6">
        <f t="shared" si="27"/>
        <v>7.6604554865424461</v>
      </c>
      <c r="Z49" s="7">
        <v>66.400000000000006</v>
      </c>
      <c r="AA49" s="51">
        <v>70.599999999999994</v>
      </c>
      <c r="AB49" s="9">
        <f t="shared" si="28"/>
        <v>6.3253012048192545</v>
      </c>
      <c r="AC49" s="10">
        <f t="shared" si="39"/>
        <v>289.048473967684</v>
      </c>
      <c r="AD49" s="2">
        <f t="shared" si="40"/>
        <v>311.19090365050869</v>
      </c>
      <c r="AE49" s="11">
        <f t="shared" si="41"/>
        <v>7.6604554865424603</v>
      </c>
      <c r="AF49" s="6">
        <f t="shared" si="13"/>
        <v>22.142429682824684</v>
      </c>
      <c r="AG49" s="2">
        <f t="shared" si="42"/>
        <v>39.736684619988033</v>
      </c>
      <c r="AH49" s="2">
        <f t="shared" si="43"/>
        <v>42.250149611011366</v>
      </c>
      <c r="AI49" s="9">
        <f t="shared" si="29"/>
        <v>6.3253012048192545</v>
      </c>
      <c r="AJ49" s="6">
        <f t="shared" si="14"/>
        <v>2.5134649910233335</v>
      </c>
      <c r="AK49" s="10">
        <f t="shared" si="44"/>
        <v>7.827621209135545</v>
      </c>
      <c r="AL49" s="2">
        <f t="shared" si="45"/>
        <v>7.731728158484688</v>
      </c>
      <c r="AM49" s="6">
        <f t="shared" si="30"/>
        <v>-1.2250599267494096</v>
      </c>
      <c r="AN49" s="2">
        <f t="shared" si="46"/>
        <v>291.76707217853641</v>
      </c>
      <c r="AO49" s="2">
        <f t="shared" si="47"/>
        <v>314.04594195272296</v>
      </c>
      <c r="AP49" s="8">
        <f t="shared" si="31"/>
        <v>7.6358410179178122</v>
      </c>
      <c r="AQ49" s="7">
        <v>37.4</v>
      </c>
      <c r="AR49" s="51">
        <v>35.5</v>
      </c>
      <c r="AS49" s="6">
        <f t="shared" si="32"/>
        <v>-5.0802139037433136</v>
      </c>
      <c r="AT49" s="7">
        <v>22.4</v>
      </c>
      <c r="AU49" s="51">
        <v>21.1</v>
      </c>
      <c r="AV49" s="6">
        <f t="shared" si="33"/>
        <v>-5.8035714285714164</v>
      </c>
      <c r="AW49" s="7">
        <f t="shared" si="15"/>
        <v>59.893048128342251</v>
      </c>
      <c r="AX49" s="51">
        <f t="shared" si="16"/>
        <v>59.436619718309856</v>
      </c>
      <c r="AY49" s="6">
        <f t="shared" si="17"/>
        <v>-0.45642841003239454</v>
      </c>
      <c r="AZ49" s="51">
        <v>15</v>
      </c>
      <c r="BA49" s="51">
        <v>14.4</v>
      </c>
      <c r="BB49" s="6">
        <f t="shared" si="34"/>
        <v>-4</v>
      </c>
      <c r="BC49" s="51">
        <f t="shared" si="18"/>
        <v>40.106951871657756</v>
      </c>
      <c r="BD49" s="51">
        <f t="shared" si="19"/>
        <v>40.563380281690144</v>
      </c>
      <c r="BE49" s="6">
        <f t="shared" si="20"/>
        <v>1.1380281690140777</v>
      </c>
      <c r="BF49" s="51">
        <f t="shared" si="21"/>
        <v>66.964285714285722</v>
      </c>
      <c r="BG49" s="51">
        <f t="shared" si="22"/>
        <v>68.246445497630333</v>
      </c>
      <c r="BH49" s="6">
        <f t="shared" si="35"/>
        <v>1.9146919431279485</v>
      </c>
      <c r="BI49" s="51">
        <f t="shared" si="23"/>
        <v>40.106951871657756</v>
      </c>
      <c r="BJ49" s="51">
        <f t="shared" si="24"/>
        <v>40.563380281690144</v>
      </c>
      <c r="BK49" s="6">
        <f t="shared" si="36"/>
        <v>1.1380281690140777</v>
      </c>
      <c r="BU49" s="52"/>
    </row>
    <row r="50" spans="1:73" ht="13.5" customHeight="1" x14ac:dyDescent="0.25">
      <c r="A50" s="77" t="s">
        <v>12</v>
      </c>
      <c r="B50" s="4">
        <v>17.166794436534882</v>
      </c>
      <c r="C50" s="7">
        <v>30</v>
      </c>
      <c r="D50" s="50">
        <v>10</v>
      </c>
      <c r="E50" s="7">
        <v>6</v>
      </c>
      <c r="F50" s="4">
        <v>3.5</v>
      </c>
      <c r="G50" s="4">
        <f t="shared" si="11"/>
        <v>210</v>
      </c>
      <c r="H50" s="4">
        <f t="shared" si="12"/>
        <v>1260</v>
      </c>
      <c r="I50" s="50">
        <v>0.6</v>
      </c>
      <c r="J50" s="4">
        <v>174</v>
      </c>
      <c r="K50" s="4">
        <v>23.8</v>
      </c>
      <c r="L50" s="4">
        <v>44.5</v>
      </c>
      <c r="M50" s="5">
        <v>56.6</v>
      </c>
      <c r="N50" s="4">
        <v>56.4</v>
      </c>
      <c r="O50" s="6">
        <f t="shared" si="25"/>
        <v>-0.35335689045936647</v>
      </c>
      <c r="P50" s="7">
        <f t="shared" si="37"/>
        <v>18.694675650680406</v>
      </c>
      <c r="Q50" s="4">
        <f t="shared" si="38"/>
        <v>18.628616726119699</v>
      </c>
      <c r="R50" s="8">
        <f t="shared" si="26"/>
        <v>-0.35335689045935226</v>
      </c>
      <c r="S50" s="87"/>
      <c r="T50" s="90"/>
      <c r="U50" s="90"/>
      <c r="V50" s="95"/>
      <c r="W50" s="5">
        <v>546.4</v>
      </c>
      <c r="X50" s="51">
        <v>576.70000000000005</v>
      </c>
      <c r="Y50" s="6">
        <f t="shared" si="27"/>
        <v>5.5453879941434963</v>
      </c>
      <c r="Z50" s="7">
        <v>70.099999999999994</v>
      </c>
      <c r="AA50" s="51">
        <v>75.900000000000006</v>
      </c>
      <c r="AB50" s="9">
        <f t="shared" si="28"/>
        <v>8.273894436519285</v>
      </c>
      <c r="AC50" s="10">
        <f t="shared" si="39"/>
        <v>314.02298850574709</v>
      </c>
      <c r="AD50" s="2">
        <f t="shared" si="40"/>
        <v>331.43678160919541</v>
      </c>
      <c r="AE50" s="11">
        <f t="shared" si="41"/>
        <v>5.5453879941434963</v>
      </c>
      <c r="AF50" s="6">
        <f t="shared" si="13"/>
        <v>17.413793103448313</v>
      </c>
      <c r="AG50" s="2">
        <f t="shared" si="42"/>
        <v>40.287356321839077</v>
      </c>
      <c r="AH50" s="2">
        <f t="shared" si="43"/>
        <v>43.62068965517242</v>
      </c>
      <c r="AI50" s="9">
        <f t="shared" si="29"/>
        <v>8.273894436519285</v>
      </c>
      <c r="AJ50" s="6">
        <f t="shared" si="14"/>
        <v>3.3333333333333428</v>
      </c>
      <c r="AK50" s="10">
        <f t="shared" si="44"/>
        <v>7.3107854556655534</v>
      </c>
      <c r="AL50" s="2">
        <f t="shared" si="45"/>
        <v>7.4976566379242682</v>
      </c>
      <c r="AM50" s="6">
        <f t="shared" si="30"/>
        <v>2.5561026703895067</v>
      </c>
      <c r="AN50" s="2">
        <f t="shared" si="46"/>
        <v>316.59675991627489</v>
      </c>
      <c r="AO50" s="2">
        <f t="shared" si="47"/>
        <v>334.29493679901043</v>
      </c>
      <c r="AP50" s="8">
        <f t="shared" si="31"/>
        <v>5.5901320302254192</v>
      </c>
      <c r="AQ50" s="7">
        <v>37.299999999999997</v>
      </c>
      <c r="AR50" s="51">
        <v>36.299999999999997</v>
      </c>
      <c r="AS50" s="6">
        <f t="shared" si="32"/>
        <v>-2.6809651474530938</v>
      </c>
      <c r="AT50" s="7">
        <v>22.3</v>
      </c>
      <c r="AU50" s="51">
        <v>21.8</v>
      </c>
      <c r="AV50" s="6">
        <f t="shared" si="33"/>
        <v>-2.2421524663677133</v>
      </c>
      <c r="AW50" s="7">
        <f t="shared" si="15"/>
        <v>59.785522788203757</v>
      </c>
      <c r="AX50" s="51">
        <f t="shared" si="16"/>
        <v>60.055096418732788</v>
      </c>
      <c r="AY50" s="6">
        <f t="shared" si="17"/>
        <v>0.26957363052903105</v>
      </c>
      <c r="AZ50" s="51">
        <v>15</v>
      </c>
      <c r="BA50" s="51">
        <v>14.5</v>
      </c>
      <c r="BB50" s="6">
        <f t="shared" si="34"/>
        <v>-3.3333333333333286</v>
      </c>
      <c r="BC50" s="51">
        <f t="shared" si="18"/>
        <v>40.21447721179625</v>
      </c>
      <c r="BD50" s="51">
        <f t="shared" si="19"/>
        <v>39.944903581267219</v>
      </c>
      <c r="BE50" s="6">
        <f t="shared" si="20"/>
        <v>-0.67033976124886863</v>
      </c>
      <c r="BF50" s="51">
        <f t="shared" si="21"/>
        <v>67.264573991031384</v>
      </c>
      <c r="BG50" s="51">
        <f t="shared" si="22"/>
        <v>66.513761467889907</v>
      </c>
      <c r="BH50" s="6">
        <f t="shared" si="35"/>
        <v>-1.1162079510703222</v>
      </c>
      <c r="BI50" s="51">
        <f t="shared" si="23"/>
        <v>40.21447721179625</v>
      </c>
      <c r="BJ50" s="51">
        <f t="shared" si="24"/>
        <v>39.944903581267219</v>
      </c>
      <c r="BK50" s="6">
        <f t="shared" si="36"/>
        <v>-0.67033976124886863</v>
      </c>
      <c r="BU50" s="52"/>
    </row>
    <row r="51" spans="1:73" ht="13.5" customHeight="1" thickBot="1" x14ac:dyDescent="0.3">
      <c r="A51" s="81" t="s">
        <v>12</v>
      </c>
      <c r="B51" s="54">
        <v>17.848537947650858</v>
      </c>
      <c r="C51" s="55">
        <v>30</v>
      </c>
      <c r="D51" s="56">
        <v>10</v>
      </c>
      <c r="E51" s="55">
        <v>7</v>
      </c>
      <c r="F51" s="54">
        <v>3.1</v>
      </c>
      <c r="G51" s="54">
        <f t="shared" si="11"/>
        <v>186</v>
      </c>
      <c r="H51" s="54">
        <f t="shared" si="12"/>
        <v>1302</v>
      </c>
      <c r="I51" s="56">
        <v>0.3</v>
      </c>
      <c r="J51" s="54">
        <v>172.1</v>
      </c>
      <c r="K51" s="54">
        <v>19.09</v>
      </c>
      <c r="L51" s="54">
        <v>43.2</v>
      </c>
      <c r="M51" s="57">
        <v>53.7</v>
      </c>
      <c r="N51" s="54">
        <v>53.3</v>
      </c>
      <c r="O51" s="21">
        <f t="shared" si="25"/>
        <v>-0.74487895716946184</v>
      </c>
      <c r="P51" s="55">
        <f t="shared" si="37"/>
        <v>18.130615384147902</v>
      </c>
      <c r="Q51" s="54">
        <f t="shared" si="38"/>
        <v>17.995564245346053</v>
      </c>
      <c r="R51" s="22">
        <f t="shared" si="26"/>
        <v>-0.74487895716947605</v>
      </c>
      <c r="S51" s="93"/>
      <c r="T51" s="98"/>
      <c r="U51" s="98"/>
      <c r="V51" s="96"/>
      <c r="W51" s="57">
        <v>573.70000000000005</v>
      </c>
      <c r="X51" s="54">
        <v>607.1</v>
      </c>
      <c r="Y51" s="21">
        <f t="shared" si="27"/>
        <v>5.8218581139968535</v>
      </c>
      <c r="Z51" s="55">
        <v>68.3</v>
      </c>
      <c r="AA51" s="54">
        <v>73.7</v>
      </c>
      <c r="AB51" s="23">
        <f t="shared" si="28"/>
        <v>7.9062957540263596</v>
      </c>
      <c r="AC51" s="24">
        <f t="shared" si="39"/>
        <v>333.35270191748987</v>
      </c>
      <c r="AD51" s="25">
        <f t="shared" si="40"/>
        <v>352.76002324230103</v>
      </c>
      <c r="AE51" s="26">
        <f t="shared" si="41"/>
        <v>5.8218581139968677</v>
      </c>
      <c r="AF51" s="21">
        <f t="shared" si="13"/>
        <v>19.407321324811164</v>
      </c>
      <c r="AG51" s="25">
        <f t="shared" si="42"/>
        <v>39.686228936664733</v>
      </c>
      <c r="AH51" s="25">
        <f t="shared" si="43"/>
        <v>42.823939570017437</v>
      </c>
      <c r="AI51" s="23">
        <f t="shared" si="29"/>
        <v>7.9062957540263596</v>
      </c>
      <c r="AJ51" s="21">
        <f t="shared" si="14"/>
        <v>3.1377106333527038</v>
      </c>
      <c r="AK51" s="24">
        <f t="shared" si="44"/>
        <v>6.7892090386282451</v>
      </c>
      <c r="AL51" s="25">
        <f t="shared" si="45"/>
        <v>6.921655243332081</v>
      </c>
      <c r="AM51" s="21">
        <f t="shared" si="30"/>
        <v>1.9508340949625023</v>
      </c>
      <c r="AN51" s="24">
        <f t="shared" si="46"/>
        <v>335.70674798535737</v>
      </c>
      <c r="AO51" s="25">
        <f t="shared" si="47"/>
        <v>355.34986112028423</v>
      </c>
      <c r="AP51" s="22">
        <f t="shared" si="31"/>
        <v>5.8512714602280482</v>
      </c>
      <c r="AQ51" s="55">
        <v>32.9</v>
      </c>
      <c r="AR51" s="54">
        <v>31.1</v>
      </c>
      <c r="AS51" s="21">
        <f t="shared" si="32"/>
        <v>-5.4711246200607917</v>
      </c>
      <c r="AT51" s="55">
        <v>19.100000000000001</v>
      </c>
      <c r="AU51" s="54">
        <v>17.7</v>
      </c>
      <c r="AV51" s="21">
        <f t="shared" si="33"/>
        <v>-7.3298429319371792</v>
      </c>
      <c r="AW51" s="55">
        <f t="shared" si="15"/>
        <v>58.054711246200618</v>
      </c>
      <c r="AX51" s="54">
        <f t="shared" si="16"/>
        <v>56.913183279742761</v>
      </c>
      <c r="AY51" s="21">
        <f t="shared" si="17"/>
        <v>-1.1415279664578577</v>
      </c>
      <c r="AZ51" s="54">
        <v>13.8</v>
      </c>
      <c r="BA51" s="54">
        <v>13.4</v>
      </c>
      <c r="BB51" s="21">
        <f t="shared" si="34"/>
        <v>-2.8985507246376869</v>
      </c>
      <c r="BC51" s="54">
        <f t="shared" si="18"/>
        <v>41.945288753799396</v>
      </c>
      <c r="BD51" s="54">
        <f t="shared" si="19"/>
        <v>43.086816720257232</v>
      </c>
      <c r="BE51" s="21">
        <f t="shared" si="20"/>
        <v>2.721468847569767</v>
      </c>
      <c r="BF51" s="54">
        <f t="shared" si="21"/>
        <v>72.251308900523554</v>
      </c>
      <c r="BG51" s="54">
        <f t="shared" si="22"/>
        <v>75.706214689265536</v>
      </c>
      <c r="BH51" s="21">
        <f t="shared" si="35"/>
        <v>4.7817898960124552</v>
      </c>
      <c r="BI51" s="54">
        <f t="shared" si="23"/>
        <v>41.945288753799396</v>
      </c>
      <c r="BJ51" s="54">
        <f t="shared" si="24"/>
        <v>43.086816720257232</v>
      </c>
      <c r="BK51" s="21">
        <f t="shared" si="36"/>
        <v>2.721468847569767</v>
      </c>
      <c r="BU51" s="52"/>
    </row>
    <row r="52" spans="1:73" ht="13.5" thickBot="1" x14ac:dyDescent="0.25">
      <c r="C52" s="35"/>
      <c r="D52" s="35"/>
      <c r="E52" s="35"/>
      <c r="F52" s="35"/>
      <c r="G52" s="35"/>
      <c r="H52" s="35"/>
      <c r="I52" s="35"/>
      <c r="J52" s="4"/>
      <c r="K52" s="4"/>
      <c r="L52" s="4"/>
      <c r="M52" s="58"/>
      <c r="N52" s="58"/>
      <c r="O52" s="4"/>
      <c r="P52" s="58"/>
      <c r="Q52" s="58"/>
      <c r="R52" s="4"/>
      <c r="S52" s="4"/>
      <c r="T52" s="4"/>
      <c r="U52" s="4"/>
      <c r="V52" s="4"/>
      <c r="BA52" s="59"/>
    </row>
    <row r="53" spans="1:73" ht="18.75" customHeight="1" thickBot="1" x14ac:dyDescent="0.3">
      <c r="A53" s="60" t="s">
        <v>19</v>
      </c>
      <c r="B53" s="27">
        <f>AVERAGE(B3:B36)</f>
        <v>13.870251309372721</v>
      </c>
      <c r="C53" s="28">
        <f>AVERAGE(C3:C36)</f>
        <v>14.970588235294118</v>
      </c>
      <c r="D53" s="28">
        <f>AVERAGE(D3:D36)</f>
        <v>5.9323529411764699</v>
      </c>
      <c r="E53" s="27">
        <f>AVERAGE(E3:E36)</f>
        <v>6.4411764705882355</v>
      </c>
      <c r="F53" s="28">
        <f>AVERAGE(F3:F36)</f>
        <v>2.4941176470588236</v>
      </c>
      <c r="G53" s="28">
        <f>AVERAGE(G3:G36)</f>
        <v>149.64705882352942</v>
      </c>
      <c r="H53" s="28">
        <f>AVERAGE(H3:H36)</f>
        <v>963.88235294117646</v>
      </c>
      <c r="I53" s="29">
        <f>AVERAGE(I3:I36)</f>
        <v>0.51470588235294112</v>
      </c>
      <c r="J53" s="29">
        <f>AVERAGE(J3:J36)</f>
        <v>161.89411764705883</v>
      </c>
      <c r="K53" s="27">
        <f>AVERAGE(K3:K36)</f>
        <v>15.551764705882352</v>
      </c>
      <c r="L53" s="29">
        <f>AVERAGE(L3:L36)</f>
        <v>37.711764705882352</v>
      </c>
      <c r="M53" s="27">
        <f>AVERAGE(M3:M36)</f>
        <v>47.235294117647065</v>
      </c>
      <c r="N53" s="30">
        <f>AVERAGE(N3:N36)</f>
        <v>46.885294117647071</v>
      </c>
      <c r="O53" s="28">
        <f>AVERAGE(O3:O36)</f>
        <v>-0.7629974166793102</v>
      </c>
      <c r="P53" s="27">
        <f>AVERAGE(P3:P36)</f>
        <v>17.963305012866719</v>
      </c>
      <c r="Q53" s="30">
        <f>AVERAGE(Q3:Q36)</f>
        <v>17.826473956411412</v>
      </c>
      <c r="R53" s="28">
        <f>AVERAGE(R3:R36)</f>
        <v>-0.76299741667931276</v>
      </c>
      <c r="S53" s="28"/>
      <c r="T53" s="28"/>
      <c r="U53" s="28"/>
      <c r="V53" s="28"/>
      <c r="W53" s="27">
        <f>AVERAGE(W3:W36)</f>
        <v>529.47352941176473</v>
      </c>
      <c r="X53" s="30">
        <f>AVERAGE(X3:X36)</f>
        <v>548.79411764705878</v>
      </c>
      <c r="Y53" s="28">
        <f>AVERAGE(Y3:Y36)</f>
        <v>3.6726527831747036</v>
      </c>
      <c r="Z53" s="27">
        <f>AVERAGE(Z3:Z36)</f>
        <v>64.426470588235304</v>
      </c>
      <c r="AA53" s="30">
        <f>AVERAGE(AA3:AA36)</f>
        <v>67.729411764705873</v>
      </c>
      <c r="AB53" s="28">
        <f>AVERAGE(AB3:AB36)</f>
        <v>5.2170719445254603</v>
      </c>
      <c r="AC53" s="27">
        <f>AVERAGE(AC3:AC36)</f>
        <v>328.4162513494868</v>
      </c>
      <c r="AD53" s="30">
        <f>AVERAGE(AD3:AD36)</f>
        <v>340.45572393676036</v>
      </c>
      <c r="AE53" s="30">
        <f>AVERAGE(AE3:AE36)</f>
        <v>3.6726527831747022</v>
      </c>
      <c r="AF53" s="30">
        <f>AVERAGE(AF3:AF36)</f>
        <v>12.039472587273416</v>
      </c>
      <c r="AG53" s="27">
        <f>AVERAGE(AG3:AG36)</f>
        <v>39.971534132261965</v>
      </c>
      <c r="AH53" s="30">
        <f>AVERAGE(AH3:AH36)</f>
        <v>42.019176534844881</v>
      </c>
      <c r="AI53" s="28">
        <f>AVERAGE(AI3:AI36)</f>
        <v>5.2170719445254647</v>
      </c>
      <c r="AJ53" s="30">
        <f>AVERAGE(AJ3:AJ36)</f>
        <v>2.0476424025828996</v>
      </c>
      <c r="AK53" s="27">
        <f>AVERAGE(AK3:AK36)</f>
        <v>6.957341431279616</v>
      </c>
      <c r="AL53" s="30">
        <f>AVERAGE(AL3:AL36)</f>
        <v>7.0599389995855395</v>
      </c>
      <c r="AM53" s="28">
        <f>AVERAGE(AM3:AM36)</f>
        <v>1.4969296876831091</v>
      </c>
      <c r="AN53" s="27">
        <f>AVERAGE(AN3:AN36)</f>
        <v>330.85009731495757</v>
      </c>
      <c r="AO53" s="30">
        <f>AVERAGE(AO3:AO36)</f>
        <v>343.0502170300735</v>
      </c>
      <c r="AP53" s="28">
        <f>AVERAGE(AP3:AP36)</f>
        <v>3.6953815404074337</v>
      </c>
      <c r="AQ53" s="27">
        <f>AVERAGE(AQ3:AQ36)</f>
        <v>31.055882352941186</v>
      </c>
      <c r="AR53" s="30">
        <f>AVERAGE(AR3:AR36)</f>
        <v>29.994117647058822</v>
      </c>
      <c r="AS53" s="28">
        <f>AVERAGE(AS3:AS36)</f>
        <v>-3.4589001810326359</v>
      </c>
      <c r="AT53" s="27">
        <f>AVERAGE(AT3:AT36)</f>
        <v>17.738235294117644</v>
      </c>
      <c r="AU53" s="30">
        <f>AVERAGE(AU3:AU36)</f>
        <v>17.117647058823529</v>
      </c>
      <c r="AV53" s="28">
        <f>AVERAGE(AV3:AV36)</f>
        <v>-3.5358477618523381</v>
      </c>
      <c r="AW53" s="27">
        <f>AVERAGE(AW3:AW36)</f>
        <v>56.99562244901724</v>
      </c>
      <c r="AX53" s="30">
        <f>AVERAGE(AX3:AX36)</f>
        <v>56.939220318490143</v>
      </c>
      <c r="AY53" s="28">
        <f>AVERAGE(AY3:AY36)</f>
        <v>-5.6402130527062909E-2</v>
      </c>
      <c r="AZ53" s="27">
        <f>AVERAGE(AZ3:AZ36)</f>
        <v>13.31764705882353</v>
      </c>
      <c r="BA53" s="30">
        <f>AVERAGE(BA3:BA36)</f>
        <v>12.879411764705884</v>
      </c>
      <c r="BB53" s="29">
        <f>AVERAGE(BB3:BB36)</f>
        <v>-3.2880126145469606</v>
      </c>
      <c r="BC53" s="27">
        <f>AVERAGE(BC3:BC36)</f>
        <v>43.004377550982767</v>
      </c>
      <c r="BD53" s="30">
        <f>AVERAGE(BD3:BD36)</f>
        <v>43.074785283750749</v>
      </c>
      <c r="BE53" s="29">
        <f>AVERAGE(BE3:BE36)</f>
        <v>0.18678647480810812</v>
      </c>
      <c r="BF53" s="27">
        <f>AVERAGE(BF3:BF36)</f>
        <v>75.612951576201695</v>
      </c>
      <c r="BG53" s="30">
        <f>AVERAGE(BG3:BG36)</f>
        <v>75.79958462305683</v>
      </c>
      <c r="BH53" s="29">
        <f>AVERAGE(BH3:BH36)</f>
        <v>0.31829524409578164</v>
      </c>
      <c r="BI53" s="27">
        <f>AVERAGE(BI3:BI36)</f>
        <v>43.004377550982767</v>
      </c>
      <c r="BJ53" s="30">
        <f>AVERAGE(BJ3:BJ36)</f>
        <v>43.074785283750749</v>
      </c>
      <c r="BK53" s="29">
        <f>AVERAGE(BK3:BK36)</f>
        <v>0.1867864748081077</v>
      </c>
    </row>
    <row r="54" spans="1:73" ht="18.75" customHeight="1" thickBot="1" x14ac:dyDescent="0.3">
      <c r="A54" s="60" t="s">
        <v>20</v>
      </c>
      <c r="B54" s="31">
        <f>STDEV(B3:B36)</f>
        <v>0.92370998364180201</v>
      </c>
      <c r="C54" s="32">
        <f>STDEV(C3:C36)</f>
        <v>2.6768965988751798</v>
      </c>
      <c r="D54" s="32">
        <f>STDEV(D3:D36)</f>
        <v>1.0673446486165947</v>
      </c>
      <c r="E54" s="31">
        <f>STDEV(E3:E36)</f>
        <v>0.50399473726137833</v>
      </c>
      <c r="F54" s="32">
        <f>STDEV(F3:F36)</f>
        <v>5.4723417349587355E-2</v>
      </c>
      <c r="G54" s="32">
        <f>STDEV(G3:G36)</f>
        <v>3.283405040975238</v>
      </c>
      <c r="H54" s="32">
        <f>STDEV(H3:H36)</f>
        <v>78.49329819139065</v>
      </c>
      <c r="I54" s="33">
        <f>STDEV(I3:I36)</f>
        <v>0.19248353403197968</v>
      </c>
      <c r="J54" s="33">
        <f>STDEV(J3:J36)</f>
        <v>8.2072008728651191</v>
      </c>
      <c r="K54" s="31">
        <f t="shared" ref="J54:BB54" si="48">STDEV(K3:K36)</f>
        <v>4.6940500511128906</v>
      </c>
      <c r="L54" s="33">
        <f t="shared" si="48"/>
        <v>5.4327159738062836</v>
      </c>
      <c r="M54" s="31">
        <f t="shared" si="48"/>
        <v>6.951776853871559</v>
      </c>
      <c r="N54" s="34">
        <f t="shared" si="48"/>
        <v>6.9747654398678884</v>
      </c>
      <c r="O54" s="32">
        <f t="shared" si="48"/>
        <v>0.58020847733751724</v>
      </c>
      <c r="P54" s="31">
        <f t="shared" si="48"/>
        <v>1.8616545724566156</v>
      </c>
      <c r="Q54" s="34">
        <f t="shared" si="48"/>
        <v>1.8550925776037916</v>
      </c>
      <c r="R54" s="32">
        <f t="shared" si="48"/>
        <v>0.58020847733751857</v>
      </c>
      <c r="S54" s="32"/>
      <c r="T54" s="32"/>
      <c r="U54" s="32"/>
      <c r="V54" s="32"/>
      <c r="W54" s="31">
        <f t="shared" si="48"/>
        <v>46.08489076544226</v>
      </c>
      <c r="X54" s="34">
        <f t="shared" si="48"/>
        <v>48.515707804208276</v>
      </c>
      <c r="Y54" s="32">
        <f t="shared" si="48"/>
        <v>2.987218221111986</v>
      </c>
      <c r="Z54" s="31">
        <f t="shared" si="48"/>
        <v>5.0603813979825816</v>
      </c>
      <c r="AA54" s="34">
        <f t="shared" si="48"/>
        <v>4.9500859748741011</v>
      </c>
      <c r="AB54" s="32">
        <f t="shared" si="48"/>
        <v>3.3080305878901668</v>
      </c>
      <c r="AC54" s="31">
        <f t="shared" si="48"/>
        <v>38.769680203526804</v>
      </c>
      <c r="AD54" s="34">
        <f t="shared" si="48"/>
        <v>41.008616825485291</v>
      </c>
      <c r="AE54" s="34">
        <f>STDEV(AE3:AE36)</f>
        <v>2.9872182211119864</v>
      </c>
      <c r="AF54" s="34">
        <f>STDEV(AF3:AF36)</f>
        <v>9.8785163599164889</v>
      </c>
      <c r="AG54" s="31">
        <f t="shared" si="48"/>
        <v>4.4998096304558981</v>
      </c>
      <c r="AH54" s="34">
        <f t="shared" si="48"/>
        <v>4.5717681358521789</v>
      </c>
      <c r="AI54" s="32">
        <f t="shared" si="48"/>
        <v>3.3080305878901641</v>
      </c>
      <c r="AJ54" s="34">
        <f>STDEV(AJ3:AJ36)</f>
        <v>1.3335303183259999</v>
      </c>
      <c r="AK54" s="31">
        <f t="shared" si="48"/>
        <v>0.47166261024543149</v>
      </c>
      <c r="AL54" s="34">
        <f t="shared" si="48"/>
        <v>0.49072396146833813</v>
      </c>
      <c r="AM54" s="32">
        <f t="shared" si="48"/>
        <v>2.5143408985826725</v>
      </c>
      <c r="AN54" s="31">
        <f t="shared" si="48"/>
        <v>38.939700079719699</v>
      </c>
      <c r="AO54" s="34">
        <f t="shared" si="48"/>
        <v>41.165919381151433</v>
      </c>
      <c r="AP54" s="32">
        <f t="shared" si="48"/>
        <v>2.9738351441382731</v>
      </c>
      <c r="AQ54" s="31">
        <f t="shared" si="48"/>
        <v>4.929084442397432</v>
      </c>
      <c r="AR54" s="34">
        <f t="shared" si="48"/>
        <v>4.8726783858989222</v>
      </c>
      <c r="AS54" s="32">
        <f t="shared" si="48"/>
        <v>2.2437305860799213</v>
      </c>
      <c r="AT54" s="31">
        <f t="shared" ref="AT54:AY54" si="49">STDEV(AT3:AT36)</f>
        <v>3.1250711221853309</v>
      </c>
      <c r="AU54" s="34">
        <f t="shared" si="49"/>
        <v>3.0809749134182192</v>
      </c>
      <c r="AV54" s="32">
        <f t="shared" si="49"/>
        <v>2.8290372295995012</v>
      </c>
      <c r="AW54" s="31">
        <f t="shared" si="49"/>
        <v>1.7635288595538325</v>
      </c>
      <c r="AX54" s="34">
        <f t="shared" si="49"/>
        <v>1.693729996100177</v>
      </c>
      <c r="AY54" s="32">
        <f t="shared" si="49"/>
        <v>0.80638406255060457</v>
      </c>
      <c r="AZ54" s="31">
        <f t="shared" si="48"/>
        <v>1.9262887206475909</v>
      </c>
      <c r="BA54" s="34">
        <f t="shared" si="48"/>
        <v>1.8862789105384845</v>
      </c>
      <c r="BB54" s="33">
        <f t="shared" si="48"/>
        <v>2.5132250691248972</v>
      </c>
      <c r="BC54" s="31">
        <f t="shared" ref="BC54:BE54" si="50">STDEV(BC3:BC36)</f>
        <v>1.7635288595538336</v>
      </c>
      <c r="BD54" s="34">
        <f t="shared" si="50"/>
        <v>1.6980154711743545</v>
      </c>
      <c r="BE54" s="33">
        <f t="shared" si="50"/>
        <v>1.8634352795617415</v>
      </c>
      <c r="BF54" s="31">
        <f t="shared" ref="BF54:BH54" si="51">STDEV(BF3:BF36)</f>
        <v>5.3602708681456583</v>
      </c>
      <c r="BG54" s="34">
        <f>STDEV(BG3:BG36)</f>
        <v>5.1686828515673779</v>
      </c>
      <c r="BH54" s="33">
        <f>STDEV(BH3:BH36)</f>
        <v>3.3193523441588559</v>
      </c>
      <c r="BI54" s="31">
        <f>STDEV(BI3:BI36)</f>
        <v>1.7635288595538341</v>
      </c>
      <c r="BJ54" s="34">
        <f>STDEV(BJ3:BJ36)</f>
        <v>1.6980154711743547</v>
      </c>
      <c r="BK54" s="33">
        <f>STDEV(BK3:BK36)</f>
        <v>1.8634352795617461</v>
      </c>
    </row>
    <row r="55" spans="1:73" ht="18.75" customHeight="1" thickBot="1" x14ac:dyDescent="0.3">
      <c r="C55" s="35"/>
      <c r="D55" s="35"/>
      <c r="E55" s="35"/>
      <c r="F55" s="35"/>
      <c r="G55" s="85"/>
      <c r="H55" s="8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73" ht="18.75" customHeight="1" thickBot="1" x14ac:dyDescent="0.3">
      <c r="A56" s="60" t="s">
        <v>19</v>
      </c>
      <c r="B56" s="27">
        <f>AVERAGE(B37:B51)</f>
        <v>16.325240024823856</v>
      </c>
      <c r="C56" s="28">
        <f t="shared" ref="B56:I56" si="52">AVERAGE(C37:C51)</f>
        <v>30</v>
      </c>
      <c r="D56" s="28">
        <f t="shared" si="52"/>
        <v>9.1333333333333329</v>
      </c>
      <c r="E56" s="27">
        <f t="shared" si="52"/>
        <v>6.8</v>
      </c>
      <c r="F56" s="28">
        <f t="shared" si="52"/>
        <v>3.4733333333333336</v>
      </c>
      <c r="G56" s="83">
        <f t="shared" si="52"/>
        <v>208.4</v>
      </c>
      <c r="H56" s="83">
        <f t="shared" si="52"/>
        <v>1416.4</v>
      </c>
      <c r="I56" s="29">
        <f t="shared" si="52"/>
        <v>0.66</v>
      </c>
      <c r="J56" s="29">
        <f t="shared" ref="J56:BB56" si="53">AVERAGE(J37:J51)</f>
        <v>166.32666666666668</v>
      </c>
      <c r="K56" s="27">
        <f t="shared" si="53"/>
        <v>18.631999999999998</v>
      </c>
      <c r="L56" s="29">
        <f t="shared" si="53"/>
        <v>38.78</v>
      </c>
      <c r="M56" s="27">
        <f t="shared" si="53"/>
        <v>53.466666666666676</v>
      </c>
      <c r="N56" s="30">
        <f t="shared" si="53"/>
        <v>53.166666666666664</v>
      </c>
      <c r="O56" s="28">
        <f t="shared" si="53"/>
        <v>-0.55630479926483545</v>
      </c>
      <c r="P56" s="27">
        <f t="shared" si="53"/>
        <v>19.294780798526542</v>
      </c>
      <c r="Q56" s="30">
        <f t="shared" si="53"/>
        <v>19.186671808959961</v>
      </c>
      <c r="R56" s="28">
        <f t="shared" si="53"/>
        <v>-0.55630479926483645</v>
      </c>
      <c r="S56" s="28"/>
      <c r="T56" s="28"/>
      <c r="U56" s="28"/>
      <c r="V56" s="28"/>
      <c r="W56" s="27">
        <f t="shared" si="53"/>
        <v>498.48666666666657</v>
      </c>
      <c r="X56" s="30">
        <f t="shared" si="53"/>
        <v>518.54000000000008</v>
      </c>
      <c r="Y56" s="28">
        <f t="shared" si="53"/>
        <v>4.04151157069498</v>
      </c>
      <c r="Z56" s="27">
        <f t="shared" si="53"/>
        <v>65.793333333333322</v>
      </c>
      <c r="AA56" s="30">
        <f t="shared" si="53"/>
        <v>70.153333333333336</v>
      </c>
      <c r="AB56" s="28">
        <f t="shared" si="53"/>
        <v>6.5596068527297993</v>
      </c>
      <c r="AC56" s="27">
        <f t="shared" si="53"/>
        <v>299.87289528313886</v>
      </c>
      <c r="AD56" s="30">
        <f t="shared" si="53"/>
        <v>311.91020085267189</v>
      </c>
      <c r="AE56" s="30">
        <f>AVERAGE(AE37:AE51)</f>
        <v>4.0415115706949818</v>
      </c>
      <c r="AF56" s="30">
        <f>AVERAGE(AF37:AF51)</f>
        <v>12.037305569533093</v>
      </c>
      <c r="AG56" s="27">
        <f t="shared" si="53"/>
        <v>39.595861448325081</v>
      </c>
      <c r="AH56" s="30">
        <f t="shared" si="53"/>
        <v>42.236229913436347</v>
      </c>
      <c r="AI56" s="28">
        <f t="shared" si="53"/>
        <v>6.5596068527297993</v>
      </c>
      <c r="AJ56" s="30">
        <f>AVERAGE(AJ37:AJ51)</f>
        <v>2.6403684651112664</v>
      </c>
      <c r="AK56" s="27">
        <f t="shared" si="53"/>
        <v>7.5387489922490083</v>
      </c>
      <c r="AL56" s="30">
        <f>AVERAGE(AL37:AL51)</f>
        <v>7.7177788521674335</v>
      </c>
      <c r="AM56" s="28">
        <f>AVERAGE(AM37:AM51)</f>
        <v>2.4238243771170942</v>
      </c>
      <c r="AN56" s="27">
        <f t="shared" si="53"/>
        <v>302.48275777246425</v>
      </c>
      <c r="AO56" s="30">
        <f t="shared" si="53"/>
        <v>314.76447305662094</v>
      </c>
      <c r="AP56" s="28">
        <f t="shared" si="53"/>
        <v>4.0845624598540651</v>
      </c>
      <c r="AQ56" s="27">
        <f t="shared" si="53"/>
        <v>36.193333333333335</v>
      </c>
      <c r="AR56" s="30">
        <f t="shared" si="53"/>
        <v>34.833333333333336</v>
      </c>
      <c r="AS56" s="28">
        <f t="shared" si="53"/>
        <v>-3.7930757794627055</v>
      </c>
      <c r="AT56" s="27">
        <f t="shared" ref="AT56:AY56" si="54">AVERAGE(AT37:AT51)</f>
        <v>21.546666666666667</v>
      </c>
      <c r="AU56" s="30">
        <f t="shared" si="54"/>
        <v>20.606666666666669</v>
      </c>
      <c r="AV56" s="28">
        <f t="shared" si="54"/>
        <v>-4.3881869480993423</v>
      </c>
      <c r="AW56" s="27">
        <f t="shared" si="54"/>
        <v>59.500131575212535</v>
      </c>
      <c r="AX56" s="30">
        <f t="shared" si="54"/>
        <v>59.127929463969885</v>
      </c>
      <c r="AY56" s="28">
        <f t="shared" si="54"/>
        <v>-0.3722021112426423</v>
      </c>
      <c r="AZ56" s="27">
        <f t="shared" si="53"/>
        <v>14.646666666666668</v>
      </c>
      <c r="BA56" s="30">
        <f t="shared" si="53"/>
        <v>14.226666666666667</v>
      </c>
      <c r="BB56" s="29">
        <f t="shared" si="53"/>
        <v>-2.9040157150718966</v>
      </c>
      <c r="BC56" s="27">
        <f t="shared" ref="BC56:BE56" si="55">AVERAGE(BC37:BC51)</f>
        <v>40.499868424787472</v>
      </c>
      <c r="BD56" s="30">
        <f t="shared" si="55"/>
        <v>40.872070536030115</v>
      </c>
      <c r="BE56" s="29">
        <f t="shared" si="55"/>
        <v>0.92811734908477872</v>
      </c>
      <c r="BF56" s="27">
        <f t="shared" ref="BF56:BH56" si="56">AVERAGE(BF37:BF51)</f>
        <v>68.123700031964106</v>
      </c>
      <c r="BG56" s="30">
        <f t="shared" si="56"/>
        <v>69.187359521894621</v>
      </c>
      <c r="BH56" s="29">
        <f t="shared" si="56"/>
        <v>1.5863838564155714</v>
      </c>
      <c r="BI56" s="27">
        <f t="shared" ref="BI56:BK56" si="57">AVERAGE(BI37:BI51)</f>
        <v>40.499868424787472</v>
      </c>
      <c r="BJ56" s="30">
        <f t="shared" si="57"/>
        <v>40.872070536030115</v>
      </c>
      <c r="BK56" s="29">
        <f t="shared" si="57"/>
        <v>0.92811734908478061</v>
      </c>
    </row>
    <row r="57" spans="1:73" ht="18.75" customHeight="1" thickBot="1" x14ac:dyDescent="0.3">
      <c r="A57" s="60" t="s">
        <v>20</v>
      </c>
      <c r="B57" s="31">
        <f>STDEV(B37:B51)</f>
        <v>0.62882868818014148</v>
      </c>
      <c r="C57" s="32">
        <f t="shared" ref="B57:BB57" si="58">STDEV(C37:C51)</f>
        <v>3.7796447300922722</v>
      </c>
      <c r="D57" s="32">
        <f t="shared" si="58"/>
        <v>0.95368957712864333</v>
      </c>
      <c r="E57" s="31">
        <f t="shared" si="58"/>
        <v>0.56061191058138804</v>
      </c>
      <c r="F57" s="32">
        <f t="shared" si="58"/>
        <v>0.17099150633319554</v>
      </c>
      <c r="G57" s="84">
        <f t="shared" si="58"/>
        <v>10.25949037999173</v>
      </c>
      <c r="H57" s="84">
        <f t="shared" ref="H57" si="59">STDEV(H37:H51)</f>
        <v>129.29302268214519</v>
      </c>
      <c r="I57" s="33">
        <f t="shared" si="58"/>
        <v>0.26131535409484508</v>
      </c>
      <c r="J57" s="33">
        <f t="shared" si="58"/>
        <v>4.8024497716815118</v>
      </c>
      <c r="K57" s="31">
        <f t="shared" si="58"/>
        <v>2.5594787415744502</v>
      </c>
      <c r="L57" s="33">
        <f t="shared" si="58"/>
        <v>2.6320008684323364</v>
      </c>
      <c r="M57" s="31">
        <f t="shared" si="58"/>
        <v>5.1947317635502692</v>
      </c>
      <c r="N57" s="34">
        <f t="shared" si="58"/>
        <v>5.1306733986689821</v>
      </c>
      <c r="O57" s="32">
        <f t="shared" si="58"/>
        <v>0.43767143314166479</v>
      </c>
      <c r="P57" s="31">
        <f t="shared" si="58"/>
        <v>1.2756698274320017</v>
      </c>
      <c r="Q57" s="34">
        <f t="shared" si="58"/>
        <v>1.2533842919335469</v>
      </c>
      <c r="R57" s="32">
        <f t="shared" si="58"/>
        <v>0.43767143314166251</v>
      </c>
      <c r="S57" s="32"/>
      <c r="T57" s="32"/>
      <c r="U57" s="32"/>
      <c r="V57" s="32"/>
      <c r="W57" s="31">
        <f t="shared" si="58"/>
        <v>35.070131098102486</v>
      </c>
      <c r="X57" s="34">
        <f t="shared" si="58"/>
        <v>38.855755227323975</v>
      </c>
      <c r="Y57" s="32">
        <f t="shared" si="58"/>
        <v>3.2785847953548095</v>
      </c>
      <c r="Z57" s="31">
        <f t="shared" si="58"/>
        <v>2.8998686341346724</v>
      </c>
      <c r="AA57" s="34">
        <f t="shared" si="58"/>
        <v>4.7551275582509982</v>
      </c>
      <c r="AB57" s="32">
        <f t="shared" si="58"/>
        <v>3.8741236832102661</v>
      </c>
      <c r="AC57" s="31">
        <f t="shared" si="58"/>
        <v>21.646770569169881</v>
      </c>
      <c r="AD57" s="34">
        <f t="shared" si="58"/>
        <v>23.403654861144961</v>
      </c>
      <c r="AE57" s="34">
        <f>STDEV(AE37:AE51)</f>
        <v>3.2785847953548122</v>
      </c>
      <c r="AF57" s="34">
        <f>STDEV(AF37:AF51)</f>
        <v>9.5921614016109054</v>
      </c>
      <c r="AG57" s="31">
        <f t="shared" si="58"/>
        <v>2.2369653679154102</v>
      </c>
      <c r="AH57" s="34">
        <f t="shared" si="58"/>
        <v>3.4469835474303396</v>
      </c>
      <c r="AI57" s="32">
        <f t="shared" si="58"/>
        <v>3.8741236832102626</v>
      </c>
      <c r="AJ57" s="34">
        <f>STDEV(AJ37:AJ51)</f>
        <v>1.6145868730333333</v>
      </c>
      <c r="AK57" s="31">
        <f t="shared" si="58"/>
        <v>0.40079859914444416</v>
      </c>
      <c r="AL57" s="34">
        <f t="shared" si="58"/>
        <v>0.40736720494257367</v>
      </c>
      <c r="AM57" s="32">
        <f t="shared" si="58"/>
        <v>3.2594539837199101</v>
      </c>
      <c r="AN57" s="31">
        <f t="shared" si="58"/>
        <v>21.657588503837928</v>
      </c>
      <c r="AO57" s="34">
        <f t="shared" si="58"/>
        <v>23.547162112511213</v>
      </c>
      <c r="AP57" s="32">
        <f t="shared" si="58"/>
        <v>3.2597460731668964</v>
      </c>
      <c r="AQ57" s="31">
        <f t="shared" si="58"/>
        <v>3.3747945263731376</v>
      </c>
      <c r="AR57" s="34">
        <f t="shared" si="58"/>
        <v>3.4520525295346638</v>
      </c>
      <c r="AS57" s="32">
        <f t="shared" si="58"/>
        <v>1.3818186374383736</v>
      </c>
      <c r="AT57" s="31">
        <f t="shared" ref="AT57:AY57" si="60">STDEV(AT37:AT51)</f>
        <v>2.1622959578937868</v>
      </c>
      <c r="AU57" s="34">
        <f t="shared" si="60"/>
        <v>2.1799300993598876</v>
      </c>
      <c r="AV57" s="32">
        <f t="shared" si="60"/>
        <v>1.8864284581579738</v>
      </c>
      <c r="AW57" s="31">
        <f t="shared" si="60"/>
        <v>1.1250477823793745</v>
      </c>
      <c r="AX57" s="34">
        <f t="shared" si="60"/>
        <v>1.1689419483217172</v>
      </c>
      <c r="AY57" s="32">
        <f t="shared" si="60"/>
        <v>0.63663691625393226</v>
      </c>
      <c r="AZ57" s="31">
        <f t="shared" si="58"/>
        <v>1.3015741385319692</v>
      </c>
      <c r="BA57" s="34">
        <f t="shared" si="58"/>
        <v>1.3598669402695596</v>
      </c>
      <c r="BB57" s="33">
        <f t="shared" si="58"/>
        <v>1.8410111790246844</v>
      </c>
      <c r="BC57" s="31">
        <f t="shared" ref="BC57:BE57" si="61">STDEV(BC37:BC51)</f>
        <v>1.1250477823793754</v>
      </c>
      <c r="BD57" s="34">
        <f t="shared" si="61"/>
        <v>1.1689419483217149</v>
      </c>
      <c r="BE57" s="33">
        <f t="shared" si="61"/>
        <v>1.5571670403064413</v>
      </c>
      <c r="BF57" s="31">
        <f t="shared" ref="BF57:BH57" si="62">STDEV(BF37:BF51)</f>
        <v>3.2215915012590171</v>
      </c>
      <c r="BG57" s="34">
        <f t="shared" si="62"/>
        <v>3.390318262667436</v>
      </c>
      <c r="BH57" s="33">
        <f t="shared" si="62"/>
        <v>2.6588131843083147</v>
      </c>
      <c r="BI57" s="31">
        <f t="shared" ref="BI57:BK57" si="63">STDEV(BI37:BI51)</f>
        <v>1.1250477823793767</v>
      </c>
      <c r="BJ57" s="34">
        <f t="shared" si="63"/>
        <v>1.1689419483217141</v>
      </c>
      <c r="BK57" s="33">
        <f t="shared" si="63"/>
        <v>1.557167040306441</v>
      </c>
    </row>
    <row r="58" spans="1:73" ht="15.75" customHeight="1" thickBot="1" x14ac:dyDescent="0.3">
      <c r="A58" s="61"/>
      <c r="B58" s="4"/>
      <c r="C58" s="4"/>
      <c r="D58" s="4"/>
      <c r="E58" s="4"/>
      <c r="F58" s="4"/>
      <c r="G58" s="82"/>
      <c r="H58" s="8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73" ht="18.75" customHeight="1" thickBot="1" x14ac:dyDescent="0.3">
      <c r="A59" s="60" t="s">
        <v>19</v>
      </c>
      <c r="B59" s="27">
        <f>AVERAGE(B3:B51)</f>
        <v>14.621778467163891</v>
      </c>
      <c r="C59" s="28">
        <f t="shared" ref="C59:BK59" si="64">AVERAGE(C3:C51)</f>
        <v>19.571428571428573</v>
      </c>
      <c r="D59" s="28">
        <f t="shared" si="64"/>
        <v>6.9122448979591837</v>
      </c>
      <c r="E59" s="27">
        <f t="shared" si="64"/>
        <v>6.5510204081632653</v>
      </c>
      <c r="F59" s="28">
        <f t="shared" si="64"/>
        <v>2.7938775510204081</v>
      </c>
      <c r="G59" s="83">
        <f t="shared" si="64"/>
        <v>167.63265306122449</v>
      </c>
      <c r="H59" s="83">
        <f t="shared" ref="H59" si="65">AVERAGE(H3:H51)</f>
        <v>1102.408163265306</v>
      </c>
      <c r="I59" s="29">
        <f t="shared" si="64"/>
        <v>0.5591836734693878</v>
      </c>
      <c r="J59" s="29">
        <f>AVERAGE(J3:J51)</f>
        <v>163.2510204081633</v>
      </c>
      <c r="K59" s="27">
        <f t="shared" si="64"/>
        <v>16.494693877551018</v>
      </c>
      <c r="L59" s="29">
        <f t="shared" si="64"/>
        <v>38.03877551020409</v>
      </c>
      <c r="M59" s="27">
        <f t="shared" si="64"/>
        <v>49.142857142857132</v>
      </c>
      <c r="N59" s="30">
        <f t="shared" si="64"/>
        <v>48.808163265306128</v>
      </c>
      <c r="O59" s="28">
        <f t="shared" si="64"/>
        <v>-0.69972416645038937</v>
      </c>
      <c r="P59" s="27">
        <f t="shared" si="64"/>
        <v>18.370899641129931</v>
      </c>
      <c r="Q59" s="30">
        <f t="shared" si="64"/>
        <v>18.242861054130355</v>
      </c>
      <c r="R59" s="28">
        <f t="shared" si="64"/>
        <v>-0.69972416645039137</v>
      </c>
      <c r="S59" s="28">
        <f>AVERAGE(S3:S51)</f>
        <v>12.5</v>
      </c>
      <c r="T59" s="28">
        <f t="shared" si="64"/>
        <v>44.215686274509807</v>
      </c>
      <c r="U59" s="28">
        <f t="shared" si="64"/>
        <v>12</v>
      </c>
      <c r="V59" s="28">
        <f t="shared" si="64"/>
        <v>55.784313725490193</v>
      </c>
      <c r="W59" s="27">
        <f t="shared" si="64"/>
        <v>519.98775510204086</v>
      </c>
      <c r="X59" s="30">
        <f t="shared" si="64"/>
        <v>539.53265306122444</v>
      </c>
      <c r="Y59" s="28">
        <f t="shared" si="64"/>
        <v>3.7855687385380543</v>
      </c>
      <c r="Z59" s="27">
        <f t="shared" si="64"/>
        <v>64.844897959183697</v>
      </c>
      <c r="AA59" s="30">
        <f t="shared" si="64"/>
        <v>68.471428571428561</v>
      </c>
      <c r="AB59" s="28">
        <f t="shared" si="64"/>
        <v>5.6280520184655636</v>
      </c>
      <c r="AC59" s="27">
        <f t="shared" si="64"/>
        <v>319.67848928835986</v>
      </c>
      <c r="AD59" s="30">
        <f t="shared" si="64"/>
        <v>331.71729850285573</v>
      </c>
      <c r="AE59" s="30">
        <f t="shared" si="64"/>
        <v>3.7855687385380525</v>
      </c>
      <c r="AF59" s="30">
        <f t="shared" si="64"/>
        <v>12.038809214495767</v>
      </c>
      <c r="AG59" s="27">
        <f t="shared" si="64"/>
        <v>39.856532290240466</v>
      </c>
      <c r="AH59" s="30">
        <f t="shared" si="64"/>
        <v>42.085621446658593</v>
      </c>
      <c r="AI59" s="28">
        <f t="shared" si="64"/>
        <v>5.628052018465568</v>
      </c>
      <c r="AJ59" s="30">
        <f t="shared" si="64"/>
        <v>2.2290891564181137</v>
      </c>
      <c r="AK59" s="27">
        <f t="shared" si="64"/>
        <v>7.135323337698817</v>
      </c>
      <c r="AL59" s="30">
        <f t="shared" si="64"/>
        <v>7.2613185462942837</v>
      </c>
      <c r="AM59" s="28">
        <f t="shared" si="64"/>
        <v>1.7806729599588189</v>
      </c>
      <c r="AN59" s="27">
        <f t="shared" si="64"/>
        <v>322.16621786317381</v>
      </c>
      <c r="AO59" s="30">
        <f t="shared" si="64"/>
        <v>334.39131581371043</v>
      </c>
      <c r="AP59" s="28">
        <f t="shared" si="64"/>
        <v>3.8145185565645647</v>
      </c>
      <c r="AQ59" s="27">
        <f t="shared" si="64"/>
        <v>32.628571428571441</v>
      </c>
      <c r="AR59" s="30">
        <f t="shared" si="64"/>
        <v>31.475510204081633</v>
      </c>
      <c r="AS59" s="28">
        <f t="shared" si="64"/>
        <v>-3.5611988336132696</v>
      </c>
      <c r="AT59" s="27">
        <f t="shared" si="64"/>
        <v>18.90408163265306</v>
      </c>
      <c r="AU59" s="30">
        <f t="shared" si="64"/>
        <v>18.185714285714283</v>
      </c>
      <c r="AV59" s="28">
        <f t="shared" si="64"/>
        <v>-3.7967679209075431</v>
      </c>
      <c r="AW59" s="27">
        <f t="shared" si="64"/>
        <v>57.76230891621988</v>
      </c>
      <c r="AX59" s="30">
        <f t="shared" si="64"/>
        <v>57.609233322208453</v>
      </c>
      <c r="AY59" s="28">
        <f t="shared" si="64"/>
        <v>-0.15307559401142395</v>
      </c>
      <c r="AZ59" s="27">
        <f t="shared" si="64"/>
        <v>13.724489795918364</v>
      </c>
      <c r="BA59" s="30">
        <f t="shared" si="64"/>
        <v>13.291836734693877</v>
      </c>
      <c r="BB59" s="29">
        <f t="shared" si="64"/>
        <v>-3.1704625432790841</v>
      </c>
      <c r="BC59" s="27">
        <f t="shared" si="64"/>
        <v>42.237691083780128</v>
      </c>
      <c r="BD59" s="30">
        <f t="shared" si="64"/>
        <v>42.400484850775044</v>
      </c>
      <c r="BE59" s="29">
        <f t="shared" si="64"/>
        <v>0.41372449754586443</v>
      </c>
      <c r="BF59" s="27">
        <f t="shared" si="64"/>
        <v>73.320323552455491</v>
      </c>
      <c r="BG59" s="30">
        <f t="shared" si="64"/>
        <v>73.775434081884725</v>
      </c>
      <c r="BH59" s="29">
        <f t="shared" si="64"/>
        <v>0.70648563562224787</v>
      </c>
      <c r="BI59" s="27">
        <f t="shared" si="64"/>
        <v>42.237691083780128</v>
      </c>
      <c r="BJ59" s="30">
        <f t="shared" si="64"/>
        <v>42.400484850775044</v>
      </c>
      <c r="BK59" s="29">
        <f t="shared" si="64"/>
        <v>0.41372449754586471</v>
      </c>
    </row>
    <row r="60" spans="1:73" ht="18.75" customHeight="1" thickBot="1" x14ac:dyDescent="0.3">
      <c r="A60" s="60" t="s">
        <v>20</v>
      </c>
      <c r="B60" s="31">
        <f>STDEV(B3:B51)</f>
        <v>1.4173226314959013</v>
      </c>
      <c r="C60" s="32">
        <f t="shared" ref="C60:BK60" si="66">STDEV(C3:C51)</f>
        <v>7.6205588159049507</v>
      </c>
      <c r="D60" s="32">
        <f t="shared" si="66"/>
        <v>1.8083870176049628</v>
      </c>
      <c r="E60" s="31">
        <f t="shared" si="66"/>
        <v>0.54241836904259588</v>
      </c>
      <c r="F60" s="32">
        <f t="shared" si="66"/>
        <v>0.46744347397363922</v>
      </c>
      <c r="G60" s="84">
        <f t="shared" si="66"/>
        <v>28.046608438418335</v>
      </c>
      <c r="H60" s="84">
        <f t="shared" ref="H60" si="67">STDEV(H3:H51)</f>
        <v>231.33020396244453</v>
      </c>
      <c r="I60" s="33">
        <f t="shared" si="66"/>
        <v>0.22353072807683005</v>
      </c>
      <c r="J60" s="33">
        <f t="shared" si="66"/>
        <v>7.5694044913547538</v>
      </c>
      <c r="K60" s="31">
        <f t="shared" si="66"/>
        <v>4.3722363185411277</v>
      </c>
      <c r="L60" s="33">
        <f t="shared" si="66"/>
        <v>4.7496410533906754</v>
      </c>
      <c r="M60" s="31">
        <f t="shared" si="66"/>
        <v>7.0367191692341953</v>
      </c>
      <c r="N60" s="34">
        <f t="shared" si="66"/>
        <v>7.0482810178171693</v>
      </c>
      <c r="O60" s="32">
        <f t="shared" si="66"/>
        <v>0.54458749258921346</v>
      </c>
      <c r="P60" s="31">
        <f t="shared" si="66"/>
        <v>1.8004892600409634</v>
      </c>
      <c r="Q60" s="34">
        <f t="shared" si="66"/>
        <v>1.7959173059653117</v>
      </c>
      <c r="R60" s="32">
        <f t="shared" si="66"/>
        <v>0.54458749258921413</v>
      </c>
      <c r="S60" s="32">
        <f t="shared" si="66"/>
        <v>12.020815280171307</v>
      </c>
      <c r="T60" s="32">
        <f t="shared" si="66"/>
        <v>24.818061535763128</v>
      </c>
      <c r="U60" s="32">
        <f t="shared" si="66"/>
        <v>1.4142135623730951</v>
      </c>
      <c r="V60" s="32">
        <f t="shared" si="66"/>
        <v>24.818061535763128</v>
      </c>
      <c r="W60" s="31">
        <f t="shared" si="66"/>
        <v>45.022802707133216</v>
      </c>
      <c r="X60" s="34">
        <f t="shared" si="66"/>
        <v>47.508338688044645</v>
      </c>
      <c r="Y60" s="32">
        <f t="shared" si="66"/>
        <v>3.0495162054952001</v>
      </c>
      <c r="Z60" s="31">
        <f t="shared" si="66"/>
        <v>4.5235983659992129</v>
      </c>
      <c r="AA60" s="34">
        <f t="shared" si="66"/>
        <v>4.9714183086921988</v>
      </c>
      <c r="AB60" s="32">
        <f t="shared" si="66"/>
        <v>3.5059608284252333</v>
      </c>
      <c r="AC60" s="31">
        <f t="shared" si="66"/>
        <v>36.697478538992641</v>
      </c>
      <c r="AD60" s="34">
        <f t="shared" si="66"/>
        <v>38.634401196792382</v>
      </c>
      <c r="AE60" s="34">
        <f t="shared" si="66"/>
        <v>3.0495162054952036</v>
      </c>
      <c r="AF60" s="34">
        <f t="shared" si="66"/>
        <v>9.6915359490185189</v>
      </c>
      <c r="AG60" s="31">
        <f t="shared" si="66"/>
        <v>3.9256596100871382</v>
      </c>
      <c r="AH60" s="34">
        <f t="shared" si="66"/>
        <v>4.2243569469203637</v>
      </c>
      <c r="AI60" s="32">
        <f t="shared" si="66"/>
        <v>3.5059608284252279</v>
      </c>
      <c r="AJ60" s="34">
        <f t="shared" si="66"/>
        <v>1.4349587166908711</v>
      </c>
      <c r="AK60" s="31">
        <f t="shared" si="66"/>
        <v>0.52258650634668258</v>
      </c>
      <c r="AL60" s="34">
        <f t="shared" si="66"/>
        <v>0.55479293190506496</v>
      </c>
      <c r="AM60" s="32">
        <f t="shared" si="66"/>
        <v>2.7624777653525925</v>
      </c>
      <c r="AN60" s="31">
        <f t="shared" si="66"/>
        <v>36.793379977907676</v>
      </c>
      <c r="AO60" s="34">
        <f t="shared" si="66"/>
        <v>38.733288831713438</v>
      </c>
      <c r="AP60" s="32">
        <f t="shared" si="66"/>
        <v>3.0351469342825492</v>
      </c>
      <c r="AQ60" s="31">
        <f t="shared" si="66"/>
        <v>5.0742815583423075</v>
      </c>
      <c r="AR60" s="34">
        <f t="shared" si="66"/>
        <v>4.9876735814507862</v>
      </c>
      <c r="AS60" s="32">
        <f t="shared" si="66"/>
        <v>2.010529686778137</v>
      </c>
      <c r="AT60" s="31">
        <f t="shared" si="66"/>
        <v>3.3500596501948992</v>
      </c>
      <c r="AU60" s="34">
        <f t="shared" si="66"/>
        <v>3.2483329057636334</v>
      </c>
      <c r="AV60" s="32">
        <f t="shared" si="66"/>
        <v>2.5880165390505909</v>
      </c>
      <c r="AW60" s="31">
        <f t="shared" si="66"/>
        <v>1.9665815787599963</v>
      </c>
      <c r="AX60" s="34">
        <f t="shared" si="66"/>
        <v>1.8464917118324873</v>
      </c>
      <c r="AY60" s="32">
        <f t="shared" si="66"/>
        <v>0.76608742962395404</v>
      </c>
      <c r="AZ60" s="31">
        <f t="shared" si="66"/>
        <v>1.8515230906208362</v>
      </c>
      <c r="BA60" s="34">
        <f t="shared" si="66"/>
        <v>1.8382324769886516</v>
      </c>
      <c r="BB60" s="33">
        <f t="shared" si="66"/>
        <v>2.3158113219384568</v>
      </c>
      <c r="BC60" s="31">
        <f t="shared" si="66"/>
        <v>1.9665815787599963</v>
      </c>
      <c r="BD60" s="34">
        <f t="shared" si="66"/>
        <v>1.8527981710490644</v>
      </c>
      <c r="BE60" s="33">
        <f t="shared" si="66"/>
        <v>1.7926685332901509</v>
      </c>
      <c r="BF60" s="31">
        <f t="shared" si="66"/>
        <v>5.911246450684609</v>
      </c>
      <c r="BG60" s="34">
        <f t="shared" si="66"/>
        <v>5.5856674051892394</v>
      </c>
      <c r="BH60" s="33">
        <f t="shared" si="66"/>
        <v>3.1599847009379003</v>
      </c>
      <c r="BI60" s="31">
        <f t="shared" si="66"/>
        <v>1.9665815787599967</v>
      </c>
      <c r="BJ60" s="34">
        <f t="shared" si="66"/>
        <v>1.8527981710490642</v>
      </c>
      <c r="BK60" s="33">
        <f t="shared" si="66"/>
        <v>1.7926685332901542</v>
      </c>
    </row>
    <row r="61" spans="1:73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5"/>
      <c r="M61" s="35"/>
      <c r="N61" s="35"/>
      <c r="O61" s="35"/>
      <c r="P61" s="4"/>
      <c r="Q61" s="4"/>
      <c r="R61" s="62"/>
      <c r="S61" s="62"/>
      <c r="T61" s="62"/>
      <c r="U61" s="62"/>
      <c r="V61" s="62"/>
      <c r="W61" s="62"/>
      <c r="X61" s="51"/>
      <c r="Y61" s="51"/>
      <c r="Z61" s="51"/>
      <c r="AA61" s="51"/>
      <c r="AB61" s="51"/>
      <c r="AC61" s="51"/>
      <c r="AD61" s="51"/>
      <c r="AE61" s="51"/>
      <c r="AF61" s="35"/>
      <c r="AG61" s="35"/>
      <c r="AH61" s="51"/>
      <c r="AI61" s="51"/>
      <c r="AJ61" s="51"/>
      <c r="AK61" s="51"/>
      <c r="AL61" s="62"/>
      <c r="AM61" s="62"/>
      <c r="AN61" s="62"/>
      <c r="AO61" s="51"/>
      <c r="AP61" s="51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70"/>
    </row>
    <row r="62" spans="1:73" ht="15.75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4"/>
      <c r="L62" s="35"/>
      <c r="M62" s="35"/>
      <c r="N62" s="35"/>
      <c r="O62" s="35"/>
      <c r="P62" s="4"/>
      <c r="Q62" s="4"/>
      <c r="R62" s="62"/>
      <c r="S62" s="62"/>
      <c r="T62" s="62"/>
      <c r="U62" s="62"/>
      <c r="V62" s="62"/>
      <c r="W62" s="62"/>
      <c r="X62" s="64"/>
      <c r="Y62" s="65"/>
      <c r="Z62" s="51"/>
      <c r="AA62" s="51"/>
      <c r="AB62" s="51"/>
      <c r="AC62" s="51"/>
      <c r="AD62" s="51"/>
      <c r="AE62" s="51"/>
      <c r="AF62" s="35"/>
      <c r="AG62" s="35"/>
      <c r="AH62" s="51"/>
      <c r="AI62" s="51"/>
      <c r="AJ62" s="51"/>
      <c r="AK62" s="51"/>
      <c r="AL62" s="62"/>
      <c r="AM62" s="62"/>
      <c r="AN62" s="51"/>
      <c r="AO62" s="51"/>
      <c r="AP62" s="51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69"/>
    </row>
    <row r="63" spans="1:73" ht="15.7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35"/>
      <c r="M63" s="35"/>
      <c r="N63" s="35"/>
      <c r="O63" s="35"/>
      <c r="P63" s="4"/>
      <c r="Q63" s="4"/>
      <c r="R63" s="4"/>
      <c r="S63" s="4"/>
      <c r="T63" s="4"/>
      <c r="U63" s="4"/>
      <c r="V63" s="4"/>
      <c r="W63" s="1"/>
      <c r="X63" s="4"/>
      <c r="Y63" s="51"/>
      <c r="Z63" s="51"/>
      <c r="AA63" s="51"/>
      <c r="AB63" s="51"/>
      <c r="AC63" s="51"/>
      <c r="AD63" s="51"/>
      <c r="AE63" s="51"/>
      <c r="AF63" s="35"/>
      <c r="AG63" s="35"/>
      <c r="AH63" s="51"/>
      <c r="AI63" s="51"/>
      <c r="AJ63" s="51"/>
      <c r="AK63" s="51"/>
      <c r="AL63" s="62"/>
      <c r="AM63" s="62"/>
      <c r="AN63" s="51"/>
      <c r="AO63" s="51"/>
      <c r="AP63" s="51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69"/>
    </row>
    <row r="64" spans="1:73" ht="15.75" customHeight="1" x14ac:dyDescent="0.2">
      <c r="A64" s="1"/>
      <c r="B64" s="1"/>
      <c r="C64" s="67"/>
      <c r="D64" s="118"/>
      <c r="E64" s="118"/>
      <c r="F64" s="35"/>
      <c r="G64" s="35"/>
      <c r="H64" s="35"/>
      <c r="I64" s="35"/>
      <c r="J64" s="35"/>
      <c r="K64" s="1"/>
      <c r="L64" s="35"/>
      <c r="M64" s="35"/>
      <c r="N64" s="35"/>
      <c r="O64" s="35"/>
      <c r="P64" s="4"/>
      <c r="Q64" s="68"/>
      <c r="R64" s="4"/>
      <c r="S64" s="4"/>
      <c r="T64" s="4"/>
      <c r="U64" s="4"/>
      <c r="V64" s="4"/>
      <c r="W64" s="1"/>
      <c r="X64" s="4"/>
      <c r="Y64" s="51"/>
      <c r="Z64" s="51"/>
      <c r="AA64" s="51"/>
      <c r="AB64" s="51"/>
      <c r="AC64" s="51"/>
      <c r="AD64" s="51"/>
      <c r="AE64" s="51"/>
      <c r="AF64" s="35"/>
      <c r="AG64" s="35"/>
      <c r="AH64" s="51"/>
      <c r="AI64" s="51"/>
      <c r="AJ64" s="51"/>
      <c r="AK64" s="51"/>
      <c r="AL64" s="62"/>
      <c r="AM64" s="62"/>
      <c r="AN64" s="51"/>
      <c r="AO64" s="51"/>
      <c r="AP64" s="51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69"/>
    </row>
    <row r="65" spans="1:68" ht="15.75" customHeight="1" x14ac:dyDescent="0.2">
      <c r="A65" s="1"/>
      <c r="B65" s="1"/>
      <c r="C65" s="67"/>
      <c r="D65" s="118"/>
      <c r="E65" s="118"/>
      <c r="F65" s="35"/>
      <c r="G65" s="35"/>
      <c r="H65" s="35"/>
      <c r="I65" s="35"/>
      <c r="J65" s="35"/>
      <c r="K65" s="1"/>
      <c r="L65" s="35"/>
      <c r="M65" s="35"/>
      <c r="N65" s="35"/>
      <c r="O65" s="35"/>
      <c r="P65" s="35"/>
      <c r="Q65" s="35"/>
      <c r="R65" s="4"/>
      <c r="S65" s="4"/>
      <c r="T65" s="4"/>
      <c r="U65" s="4"/>
      <c r="V65" s="4"/>
      <c r="W65" s="4"/>
      <c r="X65" s="4"/>
      <c r="Y65" s="51"/>
      <c r="Z65" s="51"/>
      <c r="AA65" s="51"/>
      <c r="AB65" s="51"/>
      <c r="AC65" s="51"/>
      <c r="AD65" s="51"/>
      <c r="AE65" s="51"/>
      <c r="AF65" s="35"/>
      <c r="AG65" s="35"/>
      <c r="AH65" s="51"/>
      <c r="AI65" s="51"/>
      <c r="AJ65" s="51"/>
      <c r="AK65" s="51"/>
      <c r="AL65" s="62"/>
      <c r="AM65" s="62"/>
      <c r="AN65" s="51"/>
      <c r="AO65" s="51"/>
      <c r="AP65" s="51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69"/>
    </row>
    <row r="66" spans="1:68" ht="17.25" customHeight="1" x14ac:dyDescent="0.2">
      <c r="A66" s="1"/>
      <c r="B66" s="1"/>
      <c r="C66" s="67"/>
      <c r="D66" s="118"/>
      <c r="E66" s="118"/>
      <c r="F66" s="35"/>
      <c r="G66" s="35"/>
      <c r="H66" s="35"/>
      <c r="I66" s="35"/>
      <c r="J66" s="35"/>
      <c r="K66" s="1"/>
      <c r="L66" s="35"/>
      <c r="M66" s="35"/>
      <c r="N66" s="35"/>
      <c r="O66" s="35"/>
      <c r="P66" s="119"/>
      <c r="Q66" s="119"/>
      <c r="R66" s="4"/>
      <c r="S66" s="4"/>
      <c r="T66" s="4"/>
      <c r="U66" s="4"/>
      <c r="V66" s="4"/>
      <c r="W66" s="4"/>
      <c r="X66" s="4"/>
      <c r="Y66" s="51"/>
      <c r="Z66" s="51"/>
      <c r="AA66" s="51"/>
      <c r="AB66" s="51"/>
      <c r="AC66" s="51"/>
      <c r="AD66" s="51"/>
      <c r="AE66" s="51"/>
      <c r="AF66" s="35"/>
      <c r="AG66" s="35"/>
      <c r="AH66" s="51"/>
      <c r="AI66" s="51"/>
      <c r="AJ66" s="51"/>
      <c r="AK66" s="51"/>
      <c r="AL66" s="62"/>
      <c r="AM66" s="62"/>
      <c r="AN66" s="51"/>
      <c r="AO66" s="51"/>
      <c r="AP66" s="51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69"/>
    </row>
    <row r="67" spans="1:68" ht="17.25" customHeight="1" x14ac:dyDescent="0.2">
      <c r="A67" s="1"/>
      <c r="B67" s="1"/>
      <c r="C67" s="67"/>
      <c r="D67" s="118"/>
      <c r="E67" s="118"/>
      <c r="F67" s="35"/>
      <c r="G67" s="35"/>
      <c r="H67" s="35"/>
      <c r="I67" s="35"/>
      <c r="J67" s="35"/>
      <c r="K67" s="1"/>
      <c r="L67" s="35"/>
      <c r="M67" s="35"/>
      <c r="N67" s="35"/>
      <c r="O67" s="35"/>
      <c r="P67" s="119"/>
      <c r="Q67" s="119"/>
      <c r="R67" s="68"/>
      <c r="S67" s="68"/>
      <c r="T67" s="68"/>
      <c r="U67" s="68"/>
      <c r="V67" s="68"/>
      <c r="W67" s="68"/>
      <c r="X67" s="68"/>
      <c r="Y67" s="62"/>
      <c r="Z67" s="62"/>
      <c r="AA67" s="62"/>
      <c r="AB67" s="62"/>
      <c r="AC67" s="62"/>
      <c r="AD67" s="62"/>
      <c r="AE67" s="62"/>
      <c r="AH67" s="62"/>
      <c r="AI67" s="62"/>
      <c r="AJ67" s="62"/>
      <c r="AK67" s="62"/>
      <c r="AL67" s="62"/>
      <c r="AM67" s="62"/>
      <c r="AN67" s="62"/>
      <c r="AO67" s="62"/>
      <c r="AP67" s="62"/>
      <c r="BL67" s="69"/>
      <c r="BM67" s="71"/>
      <c r="BN67" s="71"/>
      <c r="BO67" s="70"/>
      <c r="BP67" s="49"/>
    </row>
    <row r="68" spans="1:68" ht="17.25" customHeigh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35"/>
      <c r="M68" s="35"/>
      <c r="N68" s="35"/>
      <c r="O68" s="35"/>
      <c r="P68" s="119"/>
      <c r="Q68" s="119"/>
      <c r="R68" s="4"/>
      <c r="S68" s="4"/>
      <c r="T68" s="4"/>
      <c r="U68" s="4"/>
      <c r="V68" s="4"/>
      <c r="W68" s="4"/>
      <c r="X68" s="4"/>
      <c r="Y68" s="51"/>
      <c r="Z68" s="51"/>
      <c r="AA68" s="51"/>
      <c r="AB68" s="51"/>
      <c r="AC68" s="51"/>
      <c r="AD68" s="51"/>
      <c r="AE68" s="51"/>
      <c r="AF68" s="35"/>
      <c r="AG68" s="35"/>
      <c r="AH68" s="51"/>
      <c r="AI68" s="51"/>
      <c r="AJ68" s="51"/>
      <c r="AK68" s="51"/>
      <c r="AL68" s="62"/>
      <c r="AM68" s="62"/>
      <c r="AN68" s="51"/>
      <c r="AO68" s="51"/>
      <c r="AP68" s="51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69"/>
      <c r="BM68" s="49"/>
      <c r="BN68" s="72"/>
      <c r="BO68" s="72"/>
      <c r="BP68" s="49"/>
    </row>
    <row r="69" spans="1:68" ht="17.25" customHeight="1" x14ac:dyDescent="0.2">
      <c r="A69" s="1"/>
      <c r="B69" s="1"/>
      <c r="C69" s="67"/>
      <c r="D69" s="118"/>
      <c r="E69" s="118"/>
      <c r="F69" s="35"/>
      <c r="G69" s="35"/>
      <c r="H69" s="35"/>
      <c r="I69" s="35"/>
      <c r="J69" s="35"/>
      <c r="K69" s="1"/>
      <c r="L69" s="35"/>
      <c r="M69" s="35"/>
      <c r="N69" s="35"/>
      <c r="O69" s="35"/>
      <c r="P69" s="119"/>
      <c r="Q69" s="119"/>
      <c r="R69" s="4"/>
      <c r="S69" s="4"/>
      <c r="T69" s="4"/>
      <c r="U69" s="4"/>
      <c r="V69" s="4"/>
      <c r="W69" s="4"/>
      <c r="X69" s="4"/>
      <c r="Y69" s="51"/>
      <c r="Z69" s="51"/>
      <c r="AA69" s="51"/>
      <c r="AB69" s="51"/>
      <c r="AC69" s="51"/>
      <c r="AD69" s="51"/>
      <c r="AE69" s="51"/>
      <c r="AF69" s="35"/>
      <c r="AG69" s="35"/>
      <c r="AH69" s="51"/>
      <c r="AI69" s="51"/>
      <c r="AJ69" s="51"/>
      <c r="AK69" s="51"/>
      <c r="AL69" s="62"/>
      <c r="AM69" s="62"/>
      <c r="AN69" s="51"/>
      <c r="AO69" s="51"/>
      <c r="AP69" s="51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69"/>
      <c r="BM69" s="72"/>
      <c r="BN69" s="49"/>
      <c r="BO69" s="49"/>
      <c r="BP69" s="49"/>
    </row>
    <row r="70" spans="1:68" ht="17.25" customHeight="1" x14ac:dyDescent="0.2">
      <c r="A70" s="1"/>
      <c r="B70" s="1"/>
      <c r="C70" s="67"/>
      <c r="D70" s="118"/>
      <c r="E70" s="118"/>
      <c r="F70" s="35"/>
      <c r="G70" s="35"/>
      <c r="H70" s="35"/>
      <c r="I70" s="35"/>
      <c r="J70" s="35"/>
      <c r="K70" s="1"/>
      <c r="L70" s="35"/>
      <c r="M70" s="35"/>
      <c r="N70" s="35"/>
      <c r="O70" s="35"/>
      <c r="Q70" s="49"/>
      <c r="R70" s="4"/>
      <c r="S70" s="4"/>
      <c r="T70" s="4"/>
      <c r="U70" s="4"/>
      <c r="V70" s="4"/>
      <c r="W70" s="4"/>
      <c r="X70" s="4"/>
      <c r="Y70" s="51"/>
      <c r="Z70" s="51"/>
      <c r="AA70" s="51"/>
      <c r="AB70" s="51"/>
      <c r="AC70" s="51"/>
      <c r="AD70" s="51"/>
      <c r="AE70" s="51"/>
      <c r="AF70" s="35"/>
      <c r="AG70" s="35"/>
      <c r="AH70" s="51"/>
      <c r="AI70" s="51"/>
      <c r="AJ70" s="51"/>
      <c r="AK70" s="51"/>
      <c r="AL70" s="62"/>
      <c r="AM70" s="62"/>
      <c r="AN70" s="51"/>
      <c r="AO70" s="51"/>
      <c r="AP70" s="51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69"/>
      <c r="BM70" s="72"/>
      <c r="BN70" s="49"/>
      <c r="BO70" s="49"/>
      <c r="BP70" s="49"/>
    </row>
    <row r="71" spans="1:68" ht="17.25" customHeight="1" x14ac:dyDescent="0.2">
      <c r="A71" s="1"/>
      <c r="B71" s="1"/>
      <c r="C71" s="67"/>
      <c r="D71" s="118"/>
      <c r="E71" s="118"/>
      <c r="F71" s="35"/>
      <c r="G71" s="35"/>
      <c r="H71" s="35"/>
      <c r="I71" s="35"/>
      <c r="J71" s="35"/>
      <c r="K71" s="1"/>
      <c r="L71" s="35"/>
      <c r="M71" s="35"/>
      <c r="N71" s="35"/>
      <c r="O71" s="35"/>
      <c r="P71" s="119"/>
      <c r="Q71" s="119"/>
      <c r="R71" s="4"/>
      <c r="S71" s="4"/>
      <c r="T71" s="4"/>
      <c r="U71" s="4"/>
      <c r="V71" s="4"/>
      <c r="W71" s="4"/>
      <c r="X71" s="4"/>
      <c r="Y71" s="51"/>
      <c r="Z71" s="51"/>
      <c r="AA71" s="51"/>
      <c r="AB71" s="51"/>
      <c r="AC71" s="51"/>
      <c r="AD71" s="51"/>
      <c r="AE71" s="51"/>
      <c r="AF71" s="35"/>
      <c r="AG71" s="35"/>
      <c r="AH71" s="51"/>
      <c r="AI71" s="51"/>
      <c r="AJ71" s="51"/>
      <c r="AK71" s="51"/>
      <c r="AL71" s="62"/>
      <c r="AM71" s="62"/>
      <c r="AN71" s="51"/>
      <c r="AO71" s="51"/>
      <c r="AP71" s="51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69"/>
      <c r="BM71" s="72"/>
      <c r="BN71" s="49"/>
      <c r="BO71" s="49"/>
      <c r="BP71" s="49"/>
    </row>
    <row r="72" spans="1:68" ht="17.25" customHeight="1" x14ac:dyDescent="0.2">
      <c r="A72" s="1"/>
      <c r="B72" s="1"/>
      <c r="C72" s="67"/>
      <c r="D72" s="118"/>
      <c r="E72" s="118"/>
      <c r="F72" s="35"/>
      <c r="G72" s="35"/>
      <c r="H72" s="35"/>
      <c r="I72" s="35"/>
      <c r="J72" s="35"/>
      <c r="K72" s="1"/>
      <c r="L72" s="35"/>
      <c r="M72" s="35"/>
      <c r="N72" s="35"/>
      <c r="O72" s="35"/>
      <c r="P72" s="119"/>
      <c r="Q72" s="119"/>
      <c r="R72" s="4"/>
      <c r="S72" s="4"/>
      <c r="T72" s="4"/>
      <c r="U72" s="4"/>
      <c r="V72" s="4"/>
      <c r="W72" s="4"/>
      <c r="X72" s="4"/>
      <c r="Y72" s="51"/>
      <c r="Z72" s="51"/>
      <c r="AA72" s="51"/>
      <c r="AB72" s="51"/>
      <c r="AC72" s="51"/>
      <c r="AD72" s="51"/>
      <c r="AE72" s="51"/>
      <c r="AF72" s="35"/>
      <c r="AG72" s="35"/>
      <c r="AH72" s="51"/>
      <c r="AI72" s="51"/>
      <c r="AJ72" s="51"/>
      <c r="AK72" s="51"/>
      <c r="AL72" s="62"/>
      <c r="AM72" s="62"/>
      <c r="AN72" s="51"/>
      <c r="AO72" s="51"/>
      <c r="AP72" s="51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69"/>
      <c r="BM72" s="49"/>
      <c r="BN72" s="49"/>
      <c r="BO72" s="49"/>
      <c r="BP72" s="49"/>
    </row>
    <row r="73" spans="1:68" ht="17.25" customHeight="1" x14ac:dyDescent="0.2">
      <c r="A73" s="66"/>
      <c r="B73" s="66"/>
      <c r="C73" s="66"/>
      <c r="D73" s="118"/>
      <c r="E73" s="118"/>
      <c r="F73" s="35"/>
      <c r="G73" s="35"/>
      <c r="H73" s="35"/>
      <c r="I73" s="35"/>
      <c r="J73" s="35"/>
      <c r="K73" s="66"/>
      <c r="L73" s="35"/>
      <c r="M73" s="35"/>
      <c r="N73" s="35"/>
      <c r="O73" s="35"/>
      <c r="P73" s="119"/>
      <c r="Q73" s="119"/>
      <c r="R73" s="4"/>
      <c r="S73" s="4"/>
      <c r="T73" s="4"/>
      <c r="U73" s="4"/>
      <c r="V73" s="4"/>
      <c r="W73" s="4"/>
      <c r="X73" s="4"/>
      <c r="Y73" s="51"/>
      <c r="Z73" s="51"/>
      <c r="AA73" s="51"/>
      <c r="AB73" s="51"/>
      <c r="AC73" s="51"/>
      <c r="AD73" s="51"/>
      <c r="AE73" s="51"/>
      <c r="AF73" s="35"/>
      <c r="AG73" s="35"/>
      <c r="AH73" s="51"/>
      <c r="AI73" s="51"/>
      <c r="AJ73" s="51"/>
      <c r="AK73" s="51"/>
      <c r="AL73" s="62"/>
      <c r="AM73" s="62"/>
      <c r="AN73" s="51"/>
      <c r="AO73" s="51"/>
      <c r="AP73" s="51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69"/>
      <c r="BM73" s="72"/>
      <c r="BN73" s="49"/>
      <c r="BO73" s="49"/>
      <c r="BP73" s="49"/>
    </row>
    <row r="74" spans="1:68" ht="17.25" customHeight="1" x14ac:dyDescent="0.2">
      <c r="A74" s="1"/>
      <c r="B74" s="1"/>
      <c r="C74" s="67"/>
      <c r="D74" s="118"/>
      <c r="E74" s="118"/>
      <c r="F74" s="35"/>
      <c r="G74" s="35"/>
      <c r="H74" s="35"/>
      <c r="I74" s="35"/>
      <c r="J74" s="35"/>
      <c r="K74" s="1"/>
      <c r="L74" s="35"/>
      <c r="M74" s="35"/>
      <c r="N74" s="35"/>
      <c r="O74" s="35"/>
      <c r="P74" s="119"/>
      <c r="Q74" s="119"/>
      <c r="R74" s="4"/>
      <c r="S74" s="4"/>
      <c r="T74" s="4"/>
      <c r="U74" s="4"/>
      <c r="V74" s="4"/>
      <c r="W74" s="4"/>
      <c r="X74" s="4"/>
      <c r="Y74" s="51"/>
      <c r="Z74" s="51"/>
      <c r="AA74" s="51"/>
      <c r="AB74" s="51"/>
      <c r="AC74" s="51"/>
      <c r="AD74" s="51"/>
      <c r="AE74" s="51"/>
      <c r="AF74" s="35"/>
      <c r="AG74" s="35"/>
      <c r="AH74" s="51"/>
      <c r="AI74" s="51"/>
      <c r="AJ74" s="51"/>
      <c r="AK74" s="51"/>
      <c r="AL74" s="62"/>
      <c r="AM74" s="62"/>
      <c r="AN74" s="51"/>
      <c r="AO74" s="51"/>
      <c r="AP74" s="51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69"/>
      <c r="BM74" s="72"/>
      <c r="BN74" s="49"/>
      <c r="BO74" s="49"/>
      <c r="BP74" s="49"/>
    </row>
    <row r="75" spans="1:68" ht="17.25" customHeight="1" x14ac:dyDescent="0.2">
      <c r="A75" s="1"/>
      <c r="B75" s="1"/>
      <c r="C75" s="67"/>
      <c r="D75" s="118"/>
      <c r="E75" s="118"/>
      <c r="F75" s="35"/>
      <c r="G75" s="35"/>
      <c r="H75" s="35"/>
      <c r="I75" s="35"/>
      <c r="J75" s="35"/>
      <c r="K75" s="1"/>
      <c r="L75" s="35"/>
      <c r="M75" s="35"/>
      <c r="N75" s="35"/>
      <c r="O75" s="35"/>
      <c r="P75" s="35"/>
      <c r="Q75" s="35"/>
      <c r="R75" s="4"/>
      <c r="S75" s="4"/>
      <c r="T75" s="4"/>
      <c r="U75" s="4"/>
      <c r="V75" s="4"/>
      <c r="W75" s="4"/>
      <c r="X75" s="4"/>
      <c r="Y75" s="51"/>
      <c r="Z75" s="51"/>
      <c r="AA75" s="51"/>
      <c r="AB75" s="51"/>
      <c r="AC75" s="51"/>
      <c r="AD75" s="51"/>
      <c r="AE75" s="51"/>
      <c r="AF75" s="35"/>
      <c r="AG75" s="35"/>
      <c r="AH75" s="51"/>
      <c r="AI75" s="51"/>
      <c r="AJ75" s="51"/>
      <c r="AK75" s="51"/>
      <c r="AL75" s="62"/>
      <c r="AM75" s="62"/>
      <c r="AN75" s="51"/>
      <c r="AO75" s="51"/>
      <c r="AP75" s="51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69"/>
      <c r="BM75" s="72"/>
      <c r="BN75" s="49"/>
      <c r="BO75" s="49"/>
      <c r="BP75" s="49"/>
    </row>
    <row r="76" spans="1:68" ht="17.25" customHeight="1" x14ac:dyDescent="0.2">
      <c r="A76" s="1"/>
      <c r="B76" s="1"/>
      <c r="C76" s="67"/>
      <c r="D76" s="118"/>
      <c r="E76" s="118"/>
      <c r="F76" s="35"/>
      <c r="G76" s="35"/>
      <c r="H76" s="35"/>
      <c r="I76" s="35"/>
      <c r="J76" s="35"/>
      <c r="K76" s="1"/>
      <c r="L76" s="35"/>
      <c r="M76" s="35"/>
      <c r="N76" s="35"/>
      <c r="O76" s="35"/>
      <c r="Q76" s="4"/>
      <c r="R76" s="4"/>
      <c r="S76" s="4"/>
      <c r="T76" s="4"/>
      <c r="U76" s="4"/>
      <c r="V76" s="4"/>
      <c r="W76" s="4"/>
      <c r="X76" s="4"/>
      <c r="Y76" s="51"/>
      <c r="Z76" s="51"/>
      <c r="AA76" s="51"/>
      <c r="AB76" s="51"/>
      <c r="AC76" s="51"/>
      <c r="AD76" s="51"/>
      <c r="AE76" s="51"/>
      <c r="AF76" s="35"/>
      <c r="AG76" s="35"/>
      <c r="AH76" s="51"/>
      <c r="AI76" s="51"/>
      <c r="AJ76" s="51"/>
      <c r="AK76" s="51"/>
      <c r="AL76" s="62"/>
      <c r="AM76" s="62"/>
      <c r="AN76" s="51"/>
      <c r="AO76" s="51"/>
      <c r="AP76" s="51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69"/>
      <c r="BM76" s="72"/>
      <c r="BN76" s="49"/>
      <c r="BO76" s="49"/>
      <c r="BP76" s="49"/>
    </row>
    <row r="77" spans="1:68" ht="17.25" customHeight="1" x14ac:dyDescent="0.2">
      <c r="A77" s="1"/>
      <c r="B77" s="1"/>
      <c r="C77" s="67"/>
      <c r="D77" s="118"/>
      <c r="E77" s="118"/>
      <c r="F77" s="35"/>
      <c r="G77" s="35"/>
      <c r="H77" s="35"/>
      <c r="I77" s="35"/>
      <c r="J77" s="35"/>
      <c r="K77" s="1"/>
      <c r="L77" s="35"/>
      <c r="M77" s="35"/>
      <c r="N77" s="35"/>
      <c r="O77" s="35"/>
      <c r="P77" s="73"/>
      <c r="Q77" s="49"/>
      <c r="R77" s="4"/>
      <c r="S77" s="4"/>
      <c r="T77" s="4"/>
      <c r="U77" s="4"/>
      <c r="V77" s="4"/>
      <c r="W77" s="4"/>
      <c r="X77" s="4"/>
      <c r="Y77" s="51"/>
      <c r="Z77" s="51"/>
      <c r="AA77" s="51"/>
      <c r="AB77" s="51"/>
      <c r="AC77" s="51"/>
      <c r="AD77" s="51"/>
      <c r="AE77" s="51"/>
      <c r="AF77" s="35"/>
      <c r="AG77" s="35"/>
      <c r="AH77" s="51"/>
      <c r="AI77" s="51"/>
      <c r="AJ77" s="51"/>
      <c r="AK77" s="51"/>
      <c r="AL77" s="62"/>
      <c r="AM77" s="62"/>
      <c r="AN77" s="51"/>
      <c r="AO77" s="51"/>
      <c r="AP77" s="51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69"/>
      <c r="BM77" s="49"/>
      <c r="BN77" s="49"/>
      <c r="BO77" s="49"/>
      <c r="BP77" s="49"/>
    </row>
    <row r="78" spans="1:68" ht="17.25" customHeight="1" x14ac:dyDescent="0.2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73"/>
      <c r="Q78" s="1"/>
      <c r="R78" s="4"/>
      <c r="S78" s="4"/>
      <c r="T78" s="4"/>
      <c r="U78" s="4"/>
      <c r="V78" s="4"/>
      <c r="W78" s="4"/>
      <c r="X78" s="4"/>
      <c r="Y78" s="51"/>
      <c r="Z78" s="51"/>
      <c r="AA78" s="51"/>
      <c r="AB78" s="51"/>
      <c r="AC78" s="51"/>
      <c r="AD78" s="51"/>
      <c r="AE78" s="51"/>
      <c r="AF78" s="35"/>
      <c r="AG78" s="35"/>
      <c r="AH78" s="51"/>
      <c r="AI78" s="51"/>
      <c r="AJ78" s="51"/>
      <c r="AK78" s="51"/>
      <c r="AL78" s="62"/>
      <c r="AM78" s="62"/>
      <c r="AN78" s="51"/>
      <c r="AO78" s="51"/>
      <c r="AP78" s="51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69"/>
      <c r="BM78" s="72"/>
      <c r="BN78" s="49"/>
      <c r="BO78" s="49"/>
      <c r="BP78" s="49"/>
    </row>
    <row r="79" spans="1:68" ht="17.25" customHeight="1" x14ac:dyDescent="0.2">
      <c r="A79" s="4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49"/>
      <c r="N79" s="49"/>
      <c r="O79" s="49"/>
      <c r="P79" s="73"/>
      <c r="Q79" s="49"/>
      <c r="R79" s="4"/>
      <c r="S79" s="4"/>
      <c r="T79" s="4"/>
      <c r="U79" s="4"/>
      <c r="V79" s="4"/>
      <c r="W79" s="4"/>
      <c r="X79" s="4"/>
      <c r="Y79" s="51"/>
      <c r="Z79" s="51"/>
      <c r="AA79" s="51"/>
      <c r="AB79" s="51"/>
      <c r="AC79" s="51"/>
      <c r="AD79" s="51"/>
      <c r="AE79" s="51"/>
      <c r="AF79" s="35"/>
      <c r="AG79" s="35"/>
      <c r="AH79" s="51"/>
      <c r="AI79" s="51"/>
      <c r="AJ79" s="51"/>
      <c r="AK79" s="51"/>
      <c r="AL79" s="62"/>
      <c r="AM79" s="62"/>
      <c r="AN79" s="51"/>
      <c r="AO79" s="51"/>
      <c r="AP79" s="51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69"/>
      <c r="BM79" s="72"/>
      <c r="BN79" s="49"/>
      <c r="BO79" s="49"/>
      <c r="BP79" s="49"/>
    </row>
    <row r="80" spans="1:68" ht="17.25" customHeight="1" x14ac:dyDescent="0.2">
      <c r="A80" s="49"/>
      <c r="B80" s="49"/>
      <c r="C80" s="49"/>
      <c r="K80" s="49"/>
      <c r="L80" s="49"/>
      <c r="M80" s="73"/>
      <c r="N80" s="73"/>
      <c r="O80" s="73"/>
      <c r="P80" s="73"/>
      <c r="Q80" s="49"/>
      <c r="R80" s="4"/>
      <c r="S80" s="4"/>
      <c r="T80" s="4"/>
      <c r="U80" s="4"/>
      <c r="V80" s="4"/>
      <c r="W80" s="4"/>
      <c r="X80" s="4"/>
      <c r="Y80" s="51"/>
      <c r="Z80" s="51"/>
      <c r="AA80" s="51"/>
      <c r="AB80" s="51"/>
      <c r="AC80" s="51"/>
      <c r="AD80" s="51"/>
      <c r="AE80" s="51"/>
      <c r="AF80" s="35"/>
      <c r="AG80" s="35"/>
      <c r="AH80" s="51"/>
      <c r="AI80" s="51"/>
      <c r="AJ80" s="51"/>
      <c r="AK80" s="51"/>
      <c r="AL80" s="62"/>
      <c r="AM80" s="62"/>
      <c r="AN80" s="51"/>
      <c r="AO80" s="51"/>
      <c r="AP80" s="51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69"/>
      <c r="BM80" s="49"/>
      <c r="BN80" s="49"/>
      <c r="BO80" s="49"/>
      <c r="BP80" s="49"/>
    </row>
    <row r="81" spans="1:68" ht="17.25" customHeight="1" x14ac:dyDescent="0.2">
      <c r="A81" s="75"/>
      <c r="B81" s="49"/>
      <c r="C81" s="49"/>
      <c r="K81" s="2"/>
      <c r="L81" s="2"/>
      <c r="M81" s="73"/>
      <c r="N81" s="73"/>
      <c r="O81" s="73"/>
      <c r="P81" s="73"/>
      <c r="Q81" s="49"/>
      <c r="R81" s="4"/>
      <c r="S81" s="4"/>
      <c r="T81" s="4"/>
      <c r="U81" s="4"/>
      <c r="V81" s="4"/>
      <c r="W81" s="4"/>
      <c r="X81" s="4"/>
      <c r="Y81" s="51"/>
      <c r="Z81" s="51"/>
      <c r="AA81" s="51"/>
      <c r="AB81" s="51"/>
      <c r="AC81" s="51"/>
      <c r="AD81" s="51"/>
      <c r="AE81" s="51"/>
      <c r="AF81" s="35"/>
      <c r="AG81" s="35"/>
      <c r="AH81" s="51"/>
      <c r="AI81" s="51"/>
      <c r="AJ81" s="51"/>
      <c r="AK81" s="51"/>
      <c r="AL81" s="62"/>
      <c r="AM81" s="62"/>
      <c r="AN81" s="51"/>
      <c r="AO81" s="51"/>
      <c r="AP81" s="51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69"/>
      <c r="BM81" s="72"/>
      <c r="BN81" s="49"/>
      <c r="BO81" s="49"/>
      <c r="BP81" s="49"/>
    </row>
    <row r="82" spans="1:68" ht="17.25" customHeight="1" x14ac:dyDescent="0.2">
      <c r="A82" s="75"/>
      <c r="B82" s="49"/>
      <c r="C82" s="49"/>
      <c r="K82" s="2"/>
      <c r="L82" s="2"/>
      <c r="M82" s="73"/>
      <c r="N82" s="73"/>
      <c r="O82" s="73"/>
      <c r="Q82" s="49"/>
      <c r="R82" s="4"/>
      <c r="S82" s="4"/>
      <c r="T82" s="4"/>
      <c r="U82" s="4"/>
      <c r="V82" s="4"/>
      <c r="W82" s="4"/>
      <c r="X82" s="4"/>
      <c r="Y82" s="51"/>
      <c r="Z82" s="51"/>
      <c r="AA82" s="51"/>
      <c r="AB82" s="51"/>
      <c r="AC82" s="51"/>
      <c r="AD82" s="51"/>
      <c r="AE82" s="51"/>
      <c r="AF82" s="35"/>
      <c r="AG82" s="35"/>
      <c r="AH82" s="51"/>
      <c r="AI82" s="51"/>
      <c r="AJ82" s="51"/>
      <c r="AK82" s="51"/>
      <c r="AL82" s="62"/>
      <c r="AM82" s="62"/>
      <c r="AN82" s="51"/>
      <c r="AO82" s="51"/>
      <c r="AP82" s="51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69"/>
      <c r="BM82" s="72"/>
      <c r="BN82" s="49"/>
      <c r="BO82" s="49"/>
      <c r="BP82" s="49"/>
    </row>
    <row r="83" spans="1:68" ht="17.25" customHeight="1" x14ac:dyDescent="0.2">
      <c r="A83" s="75"/>
      <c r="B83" s="49"/>
      <c r="C83" s="49"/>
      <c r="K83" s="2"/>
      <c r="L83" s="2"/>
      <c r="M83" s="3"/>
      <c r="N83" s="3"/>
      <c r="O83" s="74"/>
      <c r="Q83" s="49"/>
      <c r="R83" s="4"/>
      <c r="S83" s="4"/>
      <c r="T83" s="4"/>
      <c r="U83" s="4"/>
      <c r="V83" s="4"/>
      <c r="W83" s="4"/>
      <c r="X83" s="4"/>
      <c r="Y83" s="51"/>
      <c r="Z83" s="51"/>
      <c r="AA83" s="51"/>
      <c r="AB83" s="51"/>
      <c r="AC83" s="51"/>
      <c r="AD83" s="51"/>
      <c r="AE83" s="51"/>
      <c r="AF83" s="35"/>
      <c r="AG83" s="35"/>
      <c r="AH83" s="51"/>
      <c r="AI83" s="51"/>
      <c r="AJ83" s="51"/>
      <c r="AK83" s="51"/>
      <c r="AL83" s="62"/>
      <c r="AM83" s="62"/>
      <c r="AN83" s="51"/>
      <c r="AO83" s="51"/>
      <c r="AP83" s="51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69"/>
      <c r="BM83" s="72"/>
      <c r="BN83" s="49"/>
      <c r="BO83" s="49"/>
      <c r="BP83" s="49"/>
    </row>
    <row r="84" spans="1:68" ht="17.25" customHeight="1" x14ac:dyDescent="0.2">
      <c r="A84" s="75"/>
      <c r="B84" s="49"/>
      <c r="C84" s="49"/>
      <c r="K84" s="2"/>
      <c r="L84" s="2"/>
      <c r="M84" s="3"/>
      <c r="N84" s="3"/>
      <c r="O84" s="74"/>
      <c r="Q84" s="49"/>
      <c r="R84" s="4"/>
      <c r="S84" s="4"/>
      <c r="T84" s="4"/>
      <c r="U84" s="4"/>
      <c r="V84" s="4"/>
      <c r="W84" s="4"/>
      <c r="X84" s="4"/>
      <c r="Y84" s="51"/>
      <c r="Z84" s="51"/>
      <c r="AA84" s="51"/>
      <c r="AB84" s="51"/>
      <c r="AC84" s="51"/>
      <c r="AD84" s="51"/>
      <c r="AE84" s="51"/>
      <c r="AF84" s="35"/>
      <c r="AG84" s="35"/>
      <c r="AH84" s="51"/>
      <c r="AI84" s="51"/>
      <c r="AJ84" s="51"/>
      <c r="AK84" s="51"/>
      <c r="AL84" s="62"/>
      <c r="AM84" s="62"/>
      <c r="AN84" s="51"/>
      <c r="AO84" s="51"/>
      <c r="AP84" s="51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69"/>
      <c r="BM84" s="72"/>
      <c r="BN84" s="72"/>
      <c r="BO84" s="72"/>
      <c r="BP84" s="49"/>
    </row>
    <row r="85" spans="1:68" ht="17.25" customHeight="1" x14ac:dyDescent="0.2">
      <c r="A85" s="49"/>
      <c r="B85" s="4"/>
      <c r="C85" s="49"/>
      <c r="K85" s="2"/>
      <c r="L85" s="2"/>
      <c r="M85" s="4"/>
      <c r="N85" s="49"/>
      <c r="O85" s="49"/>
      <c r="Q85" s="49"/>
      <c r="R85" s="4"/>
      <c r="S85" s="4"/>
      <c r="T85" s="4"/>
      <c r="U85" s="4"/>
      <c r="V85" s="4"/>
      <c r="W85" s="4"/>
      <c r="X85" s="4"/>
      <c r="Y85" s="51"/>
      <c r="Z85" s="51"/>
      <c r="AA85" s="51"/>
      <c r="AB85" s="51"/>
      <c r="AC85" s="51"/>
      <c r="AD85" s="51"/>
      <c r="AE85" s="51"/>
      <c r="AF85" s="35"/>
      <c r="AG85" s="35"/>
      <c r="AH85" s="51"/>
      <c r="AI85" s="51"/>
      <c r="AJ85" s="51"/>
      <c r="AK85" s="51"/>
      <c r="AL85" s="62"/>
      <c r="AM85" s="62"/>
      <c r="AN85" s="51"/>
      <c r="AO85" s="51"/>
      <c r="AP85" s="51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69"/>
      <c r="BM85" s="72"/>
      <c r="BN85" s="72"/>
      <c r="BO85" s="72"/>
      <c r="BP85" s="49"/>
    </row>
    <row r="86" spans="1:68" ht="30" customHeight="1" x14ac:dyDescent="0.2">
      <c r="A86" s="75"/>
      <c r="B86" s="4"/>
      <c r="C86" s="49"/>
      <c r="K86" s="2"/>
      <c r="L86" s="2"/>
      <c r="M86" s="4"/>
      <c r="N86" s="49"/>
      <c r="O86" s="49"/>
      <c r="Q86" s="49"/>
      <c r="R86" s="4"/>
      <c r="S86" s="4"/>
      <c r="T86" s="4"/>
      <c r="U86" s="4"/>
      <c r="V86" s="4"/>
      <c r="W86" s="4"/>
      <c r="X86" s="4"/>
      <c r="Y86" s="51"/>
      <c r="Z86" s="51"/>
      <c r="AA86" s="51"/>
      <c r="AB86" s="51"/>
      <c r="AC86" s="51"/>
      <c r="AD86" s="51"/>
      <c r="AE86" s="51"/>
      <c r="AF86" s="35"/>
      <c r="AG86" s="35"/>
      <c r="AH86" s="51"/>
      <c r="AI86" s="51"/>
      <c r="AJ86" s="51"/>
      <c r="AK86" s="51"/>
      <c r="AL86" s="62"/>
      <c r="AM86" s="62"/>
      <c r="AN86" s="51"/>
      <c r="AO86" s="51"/>
      <c r="AP86" s="51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69"/>
      <c r="BM86" s="72"/>
      <c r="BN86" s="72"/>
      <c r="BO86" s="72"/>
      <c r="BP86" s="49"/>
    </row>
    <row r="87" spans="1:68" ht="17.25" customHeight="1" x14ac:dyDescent="0.2">
      <c r="A87" s="75"/>
      <c r="B87" s="4"/>
      <c r="C87" s="49"/>
      <c r="K87" s="2"/>
      <c r="L87" s="2"/>
      <c r="M87" s="4"/>
      <c r="N87" s="49"/>
      <c r="O87" s="49"/>
      <c r="P87" s="4"/>
      <c r="Q87" s="49"/>
      <c r="R87" s="4"/>
      <c r="S87" s="4"/>
      <c r="T87" s="4"/>
      <c r="U87" s="4"/>
      <c r="V87" s="4"/>
      <c r="W87" s="4"/>
      <c r="X87" s="4"/>
      <c r="Y87" s="51"/>
      <c r="Z87" s="51"/>
      <c r="AA87" s="51"/>
      <c r="AB87" s="51"/>
      <c r="AC87" s="51"/>
      <c r="AD87" s="51"/>
      <c r="AE87" s="51"/>
      <c r="AF87" s="35"/>
      <c r="AG87" s="35"/>
      <c r="AH87" s="51"/>
      <c r="AI87" s="51"/>
      <c r="AJ87" s="51"/>
      <c r="AK87" s="51"/>
      <c r="AL87" s="62"/>
      <c r="AM87" s="62"/>
      <c r="AN87" s="51"/>
      <c r="AO87" s="51"/>
      <c r="AP87" s="51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69"/>
      <c r="BM87" s="72"/>
      <c r="BN87" s="72"/>
      <c r="BO87" s="72"/>
      <c r="BP87" s="49"/>
    </row>
    <row r="88" spans="1:68" ht="17.25" customHeight="1" x14ac:dyDescent="0.2">
      <c r="A88" s="75"/>
      <c r="B88" s="4"/>
      <c r="C88" s="49"/>
      <c r="K88" s="2"/>
      <c r="L88" s="2"/>
      <c r="M88" s="4"/>
      <c r="N88" s="4"/>
      <c r="O88" s="49"/>
      <c r="P88" s="4"/>
      <c r="Q88" s="49"/>
      <c r="R88" s="4"/>
      <c r="S88" s="4"/>
      <c r="T88" s="4"/>
      <c r="U88" s="4"/>
      <c r="V88" s="4"/>
      <c r="W88" s="4"/>
      <c r="X88" s="4"/>
      <c r="Y88" s="51"/>
      <c r="Z88" s="51"/>
      <c r="AA88" s="51"/>
      <c r="AB88" s="51"/>
      <c r="AC88" s="51"/>
      <c r="AD88" s="51"/>
      <c r="AE88" s="51"/>
      <c r="AF88" s="35"/>
      <c r="AG88" s="35"/>
      <c r="AH88" s="51"/>
      <c r="AI88" s="51"/>
      <c r="AJ88" s="51"/>
      <c r="AK88" s="51"/>
      <c r="AL88" s="62"/>
      <c r="AM88" s="62"/>
      <c r="AN88" s="51"/>
      <c r="AO88" s="51"/>
      <c r="AP88" s="51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69"/>
      <c r="BM88" s="49"/>
      <c r="BN88" s="72"/>
      <c r="BO88" s="72"/>
      <c r="BP88" s="49"/>
    </row>
    <row r="89" spans="1:68" ht="17.25" customHeight="1" x14ac:dyDescent="0.2">
      <c r="A89" s="75"/>
      <c r="B89" s="4"/>
      <c r="C89" s="49"/>
      <c r="K89" s="2"/>
      <c r="L89" s="2"/>
      <c r="M89" s="4"/>
      <c r="N89" s="4"/>
      <c r="O89" s="49"/>
      <c r="P89" s="4"/>
      <c r="Q89" s="49"/>
      <c r="R89" s="4"/>
      <c r="S89" s="4"/>
      <c r="T89" s="4"/>
      <c r="U89" s="4"/>
      <c r="V89" s="4"/>
      <c r="W89" s="4"/>
      <c r="X89" s="4"/>
      <c r="Y89" s="51"/>
      <c r="Z89" s="51"/>
      <c r="AA89" s="51"/>
      <c r="AB89" s="51"/>
      <c r="AC89" s="51"/>
      <c r="AD89" s="51"/>
      <c r="AE89" s="51"/>
      <c r="AF89" s="35"/>
      <c r="AG89" s="35"/>
      <c r="AH89" s="51"/>
      <c r="AI89" s="51"/>
      <c r="AJ89" s="51"/>
      <c r="AK89" s="51"/>
      <c r="AL89" s="62"/>
      <c r="AM89" s="62"/>
      <c r="AN89" s="51"/>
      <c r="AO89" s="51"/>
      <c r="AP89" s="51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69"/>
      <c r="BM89" s="49"/>
      <c r="BN89" s="72"/>
      <c r="BO89" s="72"/>
      <c r="BP89" s="49"/>
    </row>
    <row r="90" spans="1:68" ht="17.25" customHeight="1" x14ac:dyDescent="0.2">
      <c r="A90" s="2"/>
      <c r="B90" s="4"/>
      <c r="C90" s="49"/>
      <c r="K90" s="2"/>
      <c r="L90" s="2"/>
      <c r="M90" s="4"/>
      <c r="N90" s="4"/>
      <c r="O90" s="49"/>
      <c r="P90" s="4"/>
      <c r="Q90" s="49"/>
      <c r="R90" s="4"/>
      <c r="S90" s="4"/>
      <c r="T90" s="4"/>
      <c r="U90" s="4"/>
      <c r="V90" s="4"/>
      <c r="W90" s="4"/>
      <c r="X90" s="4"/>
      <c r="Y90" s="51"/>
      <c r="Z90" s="51"/>
      <c r="AA90" s="51"/>
      <c r="AB90" s="51"/>
      <c r="AC90" s="51"/>
      <c r="AD90" s="51"/>
      <c r="AE90" s="51"/>
      <c r="AF90" s="35"/>
      <c r="AG90" s="35"/>
      <c r="AH90" s="51"/>
      <c r="AI90" s="51"/>
      <c r="AJ90" s="51"/>
      <c r="AK90" s="51"/>
      <c r="AL90" s="62"/>
      <c r="AM90" s="62"/>
      <c r="AN90" s="51"/>
      <c r="AO90" s="51"/>
      <c r="AP90" s="51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69"/>
      <c r="BM90" s="49"/>
      <c r="BN90" s="72"/>
      <c r="BO90" s="72"/>
      <c r="BP90" s="49"/>
    </row>
    <row r="91" spans="1:68" ht="17.25" customHeight="1" x14ac:dyDescent="0.2">
      <c r="A91" s="2"/>
      <c r="B91" s="4"/>
      <c r="C91" s="49"/>
      <c r="K91" s="2"/>
      <c r="L91" s="2"/>
      <c r="M91" s="4"/>
      <c r="N91" s="4"/>
      <c r="O91" s="49"/>
      <c r="P91" s="4"/>
      <c r="Q91" s="49"/>
      <c r="R91" s="4"/>
      <c r="S91" s="4"/>
      <c r="T91" s="4"/>
      <c r="U91" s="4"/>
      <c r="V91" s="4"/>
      <c r="W91" s="4"/>
      <c r="X91" s="4"/>
      <c r="Y91" s="51"/>
      <c r="Z91" s="51"/>
      <c r="AA91" s="51"/>
      <c r="AB91" s="51"/>
      <c r="AC91" s="51"/>
      <c r="AD91" s="51"/>
      <c r="AE91" s="51"/>
      <c r="AF91" s="35"/>
      <c r="AG91" s="35"/>
      <c r="AH91" s="51"/>
      <c r="AI91" s="51"/>
      <c r="AJ91" s="51"/>
      <c r="AK91" s="51"/>
      <c r="AL91" s="62"/>
      <c r="AM91" s="62"/>
      <c r="AN91" s="51"/>
      <c r="AO91" s="51"/>
      <c r="AP91" s="51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69"/>
      <c r="BM91" s="49"/>
      <c r="BN91" s="72"/>
      <c r="BO91" s="72"/>
      <c r="BP91" s="49"/>
    </row>
    <row r="92" spans="1:68" ht="17.25" customHeight="1" x14ac:dyDescent="0.2">
      <c r="A92" s="2"/>
      <c r="B92" s="4"/>
      <c r="C92" s="49"/>
      <c r="K92" s="2"/>
      <c r="L92" s="2"/>
      <c r="M92" s="4"/>
      <c r="N92" s="4"/>
      <c r="O92" s="49"/>
      <c r="P92" s="4"/>
      <c r="Q92" s="49"/>
      <c r="R92" s="4"/>
      <c r="S92" s="4"/>
      <c r="T92" s="4"/>
      <c r="U92" s="4"/>
      <c r="V92" s="4"/>
      <c r="W92" s="4"/>
      <c r="X92" s="4"/>
      <c r="Y92" s="51"/>
      <c r="Z92" s="51"/>
      <c r="AA92" s="51"/>
      <c r="AB92" s="51"/>
      <c r="AC92" s="51"/>
      <c r="AD92" s="51"/>
      <c r="AE92" s="51"/>
      <c r="AF92" s="35"/>
      <c r="AG92" s="35"/>
      <c r="AH92" s="51"/>
      <c r="AI92" s="51"/>
      <c r="AJ92" s="51"/>
      <c r="AK92" s="51"/>
      <c r="AL92" s="62"/>
      <c r="AM92" s="62"/>
      <c r="AN92" s="51"/>
      <c r="AO92" s="51"/>
      <c r="AP92" s="51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69"/>
      <c r="BM92" s="49"/>
      <c r="BN92" s="72"/>
      <c r="BO92" s="72"/>
      <c r="BP92" s="49"/>
    </row>
    <row r="93" spans="1:68" ht="17.25" customHeight="1" x14ac:dyDescent="0.2">
      <c r="A93" s="2"/>
      <c r="B93" s="4"/>
      <c r="C93" s="49"/>
      <c r="K93" s="2"/>
      <c r="L93" s="2"/>
      <c r="M93" s="4"/>
      <c r="N93" s="4"/>
      <c r="O93" s="49"/>
      <c r="P93" s="4"/>
      <c r="Q93" s="49"/>
      <c r="R93" s="4"/>
      <c r="S93" s="4"/>
      <c r="T93" s="4"/>
      <c r="U93" s="4"/>
      <c r="V93" s="4"/>
      <c r="W93" s="4"/>
      <c r="X93" s="4"/>
      <c r="Y93" s="51"/>
      <c r="Z93" s="51"/>
      <c r="AA93" s="51"/>
      <c r="AB93" s="51"/>
      <c r="AC93" s="51"/>
      <c r="AD93" s="51"/>
      <c r="AE93" s="51"/>
      <c r="AF93" s="35"/>
      <c r="AG93" s="35"/>
      <c r="AH93" s="51"/>
      <c r="AI93" s="51"/>
      <c r="AJ93" s="51"/>
      <c r="AK93" s="51"/>
      <c r="AL93" s="62"/>
      <c r="AM93" s="62"/>
      <c r="AN93" s="51"/>
      <c r="AO93" s="51"/>
      <c r="AP93" s="51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69"/>
      <c r="BM93" s="49"/>
      <c r="BN93" s="72"/>
      <c r="BO93" s="72"/>
      <c r="BP93" s="49"/>
    </row>
    <row r="94" spans="1:68" ht="17.25" customHeight="1" x14ac:dyDescent="0.2">
      <c r="A94" s="2"/>
      <c r="B94" s="4"/>
      <c r="C94" s="49"/>
      <c r="K94" s="2"/>
      <c r="L94" s="2"/>
      <c r="M94" s="4"/>
      <c r="N94" s="4"/>
      <c r="O94" s="49"/>
      <c r="P94" s="4"/>
      <c r="Q94" s="49"/>
      <c r="R94" s="49"/>
      <c r="S94" s="49"/>
      <c r="T94" s="49"/>
      <c r="U94" s="49"/>
      <c r="V94" s="49"/>
      <c r="W94" s="49"/>
      <c r="X94" s="49"/>
      <c r="Y94" s="35"/>
      <c r="Z94" s="35"/>
      <c r="AA94" s="35"/>
      <c r="AB94" s="35"/>
      <c r="AC94" s="35"/>
      <c r="AD94" s="35"/>
      <c r="AE94" s="35"/>
      <c r="AF94" s="35"/>
      <c r="AG94" s="35"/>
      <c r="AH94" s="51"/>
      <c r="AI94" s="51"/>
      <c r="AJ94" s="51"/>
      <c r="AK94" s="51"/>
      <c r="AL94" s="62"/>
      <c r="AM94" s="62"/>
      <c r="AN94" s="51"/>
      <c r="AO94" s="51"/>
      <c r="AP94" s="51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117"/>
      <c r="BM94" s="49"/>
      <c r="BN94" s="72"/>
      <c r="BO94" s="72"/>
      <c r="BP94" s="49"/>
    </row>
    <row r="95" spans="1:68" ht="17.25" customHeight="1" x14ac:dyDescent="0.2">
      <c r="A95" s="2"/>
      <c r="B95" s="4"/>
      <c r="C95" s="49"/>
      <c r="K95" s="2"/>
      <c r="L95" s="2"/>
      <c r="M95" s="4"/>
      <c r="N95" s="4"/>
      <c r="O95" s="49"/>
      <c r="P95" s="4"/>
      <c r="Q95" s="49"/>
      <c r="R95" s="49"/>
      <c r="S95" s="49"/>
      <c r="T95" s="49"/>
      <c r="U95" s="49"/>
      <c r="V95" s="49"/>
      <c r="W95" s="49"/>
      <c r="X95" s="49"/>
      <c r="Y95" s="35"/>
      <c r="Z95" s="35"/>
      <c r="AA95" s="35"/>
      <c r="AB95" s="35"/>
      <c r="AC95" s="35"/>
      <c r="AD95" s="35"/>
      <c r="AE95" s="35"/>
      <c r="AF95" s="35"/>
      <c r="AG95" s="35"/>
      <c r="AH95" s="51"/>
      <c r="AI95" s="51"/>
      <c r="AJ95" s="51"/>
      <c r="AK95" s="51"/>
      <c r="AL95" s="62"/>
      <c r="AM95" s="62"/>
      <c r="AN95" s="51"/>
      <c r="AO95" s="51"/>
      <c r="AP95" s="51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117"/>
      <c r="BM95" s="49"/>
      <c r="BN95" s="72"/>
      <c r="BO95" s="72"/>
      <c r="BP95" s="49"/>
    </row>
    <row r="96" spans="1:68" ht="17.25" customHeight="1" x14ac:dyDescent="0.2">
      <c r="A96" s="2"/>
      <c r="B96" s="4"/>
      <c r="C96" s="49"/>
      <c r="K96" s="2"/>
      <c r="L96" s="2"/>
      <c r="M96" s="4"/>
      <c r="N96" s="4"/>
      <c r="O96" s="49"/>
      <c r="P96" s="4"/>
      <c r="Q96" s="49"/>
      <c r="R96" s="49"/>
      <c r="S96" s="49"/>
      <c r="T96" s="49"/>
      <c r="U96" s="49"/>
      <c r="V96" s="49"/>
      <c r="W96" s="49"/>
      <c r="X96" s="49"/>
      <c r="Y96" s="35"/>
      <c r="Z96" s="35"/>
      <c r="AA96" s="35"/>
      <c r="AB96" s="35"/>
      <c r="AC96" s="35"/>
      <c r="AD96" s="35"/>
      <c r="AE96" s="35"/>
      <c r="AF96" s="35"/>
      <c r="AG96" s="35"/>
      <c r="AH96" s="51"/>
      <c r="AI96" s="51"/>
      <c r="AJ96" s="51"/>
      <c r="AK96" s="51"/>
      <c r="AL96" s="62"/>
      <c r="AM96" s="62"/>
      <c r="AN96" s="51"/>
      <c r="AO96" s="51"/>
      <c r="AP96" s="51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117"/>
      <c r="BM96" s="49"/>
      <c r="BN96" s="72"/>
      <c r="BO96" s="72"/>
      <c r="BP96" s="49"/>
    </row>
    <row r="97" spans="1:68" ht="17.25" customHeight="1" x14ac:dyDescent="0.2">
      <c r="A97" s="2"/>
      <c r="B97" s="4"/>
      <c r="C97" s="49"/>
      <c r="K97" s="2"/>
      <c r="L97" s="2"/>
      <c r="M97" s="4"/>
      <c r="N97" s="4"/>
      <c r="O97" s="49"/>
      <c r="P97" s="4"/>
      <c r="Q97" s="49"/>
      <c r="R97" s="49"/>
      <c r="S97" s="49"/>
      <c r="T97" s="49"/>
      <c r="U97" s="49"/>
      <c r="V97" s="49"/>
      <c r="W97" s="49"/>
      <c r="X97" s="49"/>
      <c r="Y97" s="35"/>
      <c r="Z97" s="35"/>
      <c r="AA97" s="35"/>
      <c r="AB97" s="35"/>
      <c r="AC97" s="35"/>
      <c r="AD97" s="35"/>
      <c r="AE97" s="35"/>
      <c r="AF97" s="35"/>
      <c r="AG97" s="35"/>
      <c r="AH97" s="51"/>
      <c r="AI97" s="51"/>
      <c r="AJ97" s="51"/>
      <c r="AK97" s="51"/>
      <c r="AL97" s="62"/>
      <c r="AM97" s="62"/>
      <c r="AN97" s="51"/>
      <c r="AO97" s="51"/>
      <c r="AP97" s="51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117"/>
      <c r="BM97" s="49"/>
      <c r="BN97" s="49"/>
      <c r="BO97" s="49"/>
      <c r="BP97" s="69"/>
    </row>
    <row r="98" spans="1:68" ht="17.25" customHeight="1" x14ac:dyDescent="0.2">
      <c r="A98" s="2"/>
      <c r="B98" s="4"/>
      <c r="C98" s="49"/>
      <c r="K98" s="2"/>
      <c r="L98" s="2"/>
      <c r="M98" s="4"/>
      <c r="N98" s="49"/>
      <c r="O98" s="49"/>
      <c r="P98" s="4"/>
      <c r="Q98" s="49"/>
      <c r="R98" s="49"/>
      <c r="S98" s="49"/>
      <c r="T98" s="49"/>
      <c r="U98" s="49"/>
      <c r="V98" s="49"/>
      <c r="W98" s="49"/>
      <c r="X98" s="49"/>
      <c r="Y98" s="35"/>
      <c r="Z98" s="35"/>
      <c r="AA98" s="35"/>
      <c r="AB98" s="35"/>
      <c r="AC98" s="35"/>
      <c r="AD98" s="35"/>
      <c r="AE98" s="35"/>
      <c r="AF98" s="35"/>
      <c r="AG98" s="35"/>
      <c r="AH98" s="51"/>
      <c r="AI98" s="51"/>
      <c r="AJ98" s="51"/>
      <c r="AK98" s="51"/>
      <c r="AL98" s="62"/>
      <c r="AM98" s="62"/>
      <c r="AN98" s="51"/>
      <c r="AO98" s="51"/>
      <c r="AP98" s="51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M98" s="49"/>
      <c r="BN98" s="49"/>
      <c r="BO98" s="49"/>
      <c r="BP98" s="69"/>
    </row>
    <row r="99" spans="1:68" ht="17.25" customHeight="1" x14ac:dyDescent="0.2">
      <c r="A99" s="2"/>
      <c r="B99" s="4"/>
      <c r="C99" s="49"/>
      <c r="K99" s="2"/>
      <c r="L99" s="2"/>
      <c r="M99" s="4"/>
      <c r="N99" s="49"/>
      <c r="O99" s="49"/>
      <c r="P99" s="4"/>
      <c r="Q99" s="49"/>
      <c r="R99" s="49"/>
      <c r="S99" s="49"/>
      <c r="T99" s="49"/>
      <c r="U99" s="49"/>
      <c r="V99" s="49"/>
      <c r="W99" s="49"/>
      <c r="X99" s="49"/>
      <c r="Y99" s="35"/>
      <c r="Z99" s="35"/>
      <c r="AA99" s="35"/>
      <c r="AB99" s="35"/>
      <c r="AC99" s="35"/>
      <c r="AD99" s="35"/>
      <c r="AE99" s="35"/>
      <c r="AF99" s="35"/>
      <c r="AG99" s="35"/>
      <c r="AH99" s="51"/>
      <c r="AI99" s="51"/>
      <c r="AJ99" s="51"/>
      <c r="AK99" s="51"/>
      <c r="AL99" s="62"/>
      <c r="AM99" s="62"/>
      <c r="AN99" s="51"/>
      <c r="AO99" s="51"/>
      <c r="AP99" s="51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M99" s="49"/>
      <c r="BN99" s="49"/>
      <c r="BO99" s="49"/>
      <c r="BP99" s="69"/>
    </row>
    <row r="100" spans="1:68" ht="17.25" customHeight="1" x14ac:dyDescent="0.2">
      <c r="A100" s="2"/>
      <c r="B100" s="4"/>
      <c r="C100" s="49"/>
      <c r="K100" s="2"/>
      <c r="L100" s="2"/>
      <c r="M100" s="4"/>
      <c r="N100" s="4"/>
      <c r="O100" s="4"/>
      <c r="P100" s="4"/>
      <c r="Q100" s="49"/>
      <c r="R100" s="49"/>
      <c r="S100" s="49"/>
      <c r="T100" s="49"/>
      <c r="U100" s="49"/>
      <c r="V100" s="49"/>
      <c r="W100" s="49"/>
      <c r="X100" s="49"/>
      <c r="Y100" s="35"/>
      <c r="Z100" s="35"/>
      <c r="AA100" s="35"/>
      <c r="AB100" s="35"/>
      <c r="AC100" s="35"/>
      <c r="AD100" s="35"/>
      <c r="AE100" s="35"/>
      <c r="AF100" s="35"/>
      <c r="AG100" s="35"/>
      <c r="AH100" s="51"/>
      <c r="AI100" s="51"/>
      <c r="AJ100" s="51"/>
      <c r="AK100" s="51"/>
      <c r="AL100" s="62"/>
      <c r="AM100" s="62"/>
      <c r="AN100" s="51"/>
      <c r="AO100" s="51"/>
      <c r="AP100" s="51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M100" s="49"/>
      <c r="BN100" s="49"/>
      <c r="BO100" s="49"/>
      <c r="BP100" s="69"/>
    </row>
    <row r="101" spans="1:68" ht="15.75" customHeight="1" x14ac:dyDescent="0.2">
      <c r="A101" s="2"/>
      <c r="B101" s="4"/>
      <c r="C101" s="49"/>
      <c r="K101" s="2"/>
      <c r="L101" s="2"/>
      <c r="M101" s="4"/>
      <c r="N101" s="4"/>
      <c r="O101" s="4"/>
      <c r="P101" s="4"/>
      <c r="Q101" s="49"/>
      <c r="R101" s="49"/>
      <c r="S101" s="49"/>
      <c r="T101" s="49"/>
      <c r="U101" s="49"/>
      <c r="V101" s="49"/>
      <c r="W101" s="49"/>
      <c r="X101" s="49"/>
      <c r="Y101" s="35"/>
      <c r="Z101" s="35"/>
      <c r="AA101" s="35"/>
      <c r="AB101" s="35"/>
      <c r="AC101" s="35"/>
      <c r="AD101" s="35"/>
      <c r="AE101" s="35"/>
      <c r="AF101" s="35"/>
      <c r="AG101" s="35"/>
      <c r="AH101" s="51"/>
      <c r="AI101" s="51"/>
      <c r="AJ101" s="51"/>
      <c r="AK101" s="51"/>
      <c r="AL101" s="62"/>
      <c r="AM101" s="62"/>
      <c r="AN101" s="51"/>
      <c r="AO101" s="51"/>
      <c r="AP101" s="51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M101" s="49"/>
      <c r="BN101" s="49"/>
      <c r="BO101" s="49"/>
      <c r="BP101" s="49"/>
    </row>
    <row r="102" spans="1:68" ht="15.75" customHeight="1" x14ac:dyDescent="0.2">
      <c r="A102" s="2"/>
      <c r="B102" s="4"/>
      <c r="C102" s="49"/>
      <c r="K102" s="2"/>
      <c r="L102" s="2"/>
      <c r="M102" s="4"/>
      <c r="N102" s="4"/>
      <c r="O102" s="4"/>
      <c r="P102" s="4"/>
      <c r="Q102" s="49"/>
      <c r="R102" s="49"/>
      <c r="S102" s="49"/>
      <c r="T102" s="49"/>
      <c r="U102" s="49"/>
      <c r="V102" s="49"/>
      <c r="W102" s="49"/>
      <c r="X102" s="49"/>
      <c r="Y102" s="35"/>
      <c r="Z102" s="35"/>
      <c r="AA102" s="35"/>
      <c r="AB102" s="35"/>
      <c r="AC102" s="35"/>
      <c r="AD102" s="35"/>
      <c r="AE102" s="35"/>
      <c r="AF102" s="35"/>
      <c r="AG102" s="35"/>
      <c r="AH102" s="51"/>
      <c r="AI102" s="51"/>
      <c r="AJ102" s="51"/>
      <c r="AK102" s="51"/>
      <c r="AL102" s="62"/>
      <c r="AM102" s="62"/>
      <c r="AN102" s="51"/>
      <c r="AO102" s="51"/>
      <c r="AP102" s="51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M102" s="49"/>
      <c r="BN102" s="49"/>
      <c r="BO102" s="49"/>
      <c r="BP102" s="49"/>
    </row>
    <row r="103" spans="1:68" ht="15.75" customHeight="1" x14ac:dyDescent="0.2">
      <c r="A103" s="2"/>
      <c r="B103" s="4"/>
      <c r="C103" s="49"/>
      <c r="K103" s="2"/>
      <c r="L103" s="2"/>
      <c r="M103" s="4"/>
      <c r="N103" s="49"/>
      <c r="O103" s="4"/>
      <c r="P103" s="4"/>
      <c r="Q103" s="49"/>
      <c r="R103" s="49"/>
      <c r="S103" s="49"/>
      <c r="T103" s="49"/>
      <c r="U103" s="49"/>
      <c r="V103" s="49"/>
      <c r="W103" s="49"/>
      <c r="X103" s="49"/>
      <c r="Y103" s="35"/>
      <c r="Z103" s="35"/>
      <c r="AA103" s="35"/>
      <c r="AB103" s="35"/>
      <c r="AC103" s="35"/>
      <c r="AD103" s="35"/>
      <c r="AE103" s="35"/>
      <c r="AF103" s="35"/>
      <c r="AG103" s="35"/>
      <c r="AH103" s="51"/>
      <c r="AI103" s="51"/>
      <c r="AJ103" s="51"/>
      <c r="AK103" s="51"/>
      <c r="AL103" s="62"/>
      <c r="AM103" s="62"/>
      <c r="AN103" s="51"/>
      <c r="AO103" s="51"/>
      <c r="AP103" s="51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M103" s="49"/>
      <c r="BN103" s="49"/>
      <c r="BO103" s="49"/>
      <c r="BP103" s="49"/>
    </row>
    <row r="104" spans="1:68" ht="15.75" customHeight="1" x14ac:dyDescent="0.2">
      <c r="A104" s="2"/>
      <c r="B104" s="4"/>
      <c r="C104" s="49"/>
      <c r="K104" s="2"/>
      <c r="L104" s="2"/>
      <c r="M104" s="4"/>
      <c r="N104" s="49"/>
      <c r="O104" s="4"/>
      <c r="P104" s="4"/>
      <c r="Q104" s="49"/>
      <c r="R104" s="49"/>
      <c r="S104" s="49"/>
      <c r="T104" s="49"/>
      <c r="U104" s="49"/>
      <c r="V104" s="49"/>
      <c r="W104" s="49"/>
      <c r="X104" s="49"/>
      <c r="Y104" s="35"/>
      <c r="Z104" s="35"/>
      <c r="AA104" s="35"/>
      <c r="AB104" s="35"/>
      <c r="AC104" s="35"/>
      <c r="AD104" s="35"/>
      <c r="AE104" s="35"/>
      <c r="AF104" s="35"/>
      <c r="AG104" s="35"/>
      <c r="AH104" s="51"/>
      <c r="AI104" s="51"/>
      <c r="AJ104" s="51"/>
      <c r="AK104" s="51"/>
      <c r="AL104" s="62"/>
      <c r="AM104" s="62"/>
      <c r="AN104" s="51"/>
      <c r="AO104" s="51"/>
      <c r="AP104" s="51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</row>
    <row r="105" spans="1:68" ht="15.75" customHeight="1" x14ac:dyDescent="0.2">
      <c r="A105" s="2"/>
      <c r="B105" s="4"/>
      <c r="C105" s="49"/>
      <c r="K105" s="2"/>
      <c r="L105" s="2"/>
      <c r="M105" s="4"/>
      <c r="N105" s="49"/>
      <c r="O105" s="4"/>
      <c r="P105" s="4"/>
      <c r="Q105" s="49"/>
      <c r="R105" s="49"/>
      <c r="S105" s="49"/>
      <c r="T105" s="49"/>
      <c r="U105" s="49"/>
      <c r="V105" s="49"/>
      <c r="W105" s="49"/>
      <c r="X105" s="49"/>
      <c r="Y105" s="35"/>
      <c r="Z105" s="35"/>
      <c r="AA105" s="35"/>
      <c r="AB105" s="35"/>
      <c r="AC105" s="35"/>
      <c r="AD105" s="35"/>
      <c r="AE105" s="35"/>
      <c r="AF105" s="35"/>
      <c r="AG105" s="35"/>
      <c r="AH105" s="51"/>
      <c r="AI105" s="51"/>
      <c r="AJ105" s="51"/>
      <c r="AK105" s="51"/>
      <c r="AL105" s="62"/>
      <c r="AM105" s="62"/>
      <c r="AN105" s="51"/>
      <c r="AO105" s="51"/>
      <c r="AP105" s="51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</row>
    <row r="106" spans="1:68" ht="15.75" customHeight="1" x14ac:dyDescent="0.2">
      <c r="A106" s="2"/>
      <c r="B106" s="4"/>
      <c r="C106" s="49"/>
      <c r="K106" s="2"/>
      <c r="L106" s="2"/>
      <c r="M106" s="4"/>
      <c r="N106" s="49"/>
      <c r="O106" s="4"/>
      <c r="P106" s="4"/>
      <c r="Q106" s="49"/>
      <c r="R106" s="49"/>
      <c r="S106" s="49"/>
      <c r="T106" s="49"/>
      <c r="U106" s="49"/>
      <c r="V106" s="49"/>
      <c r="W106" s="49"/>
      <c r="X106" s="49"/>
      <c r="Y106" s="35"/>
      <c r="Z106" s="35"/>
      <c r="AA106" s="35"/>
      <c r="AB106" s="35"/>
      <c r="AC106" s="35"/>
      <c r="AD106" s="35"/>
      <c r="AE106" s="35"/>
      <c r="AF106" s="35"/>
      <c r="AG106" s="35"/>
      <c r="AH106" s="51"/>
      <c r="AI106" s="51"/>
      <c r="AJ106" s="51"/>
      <c r="AK106" s="51"/>
      <c r="AL106" s="62"/>
      <c r="AM106" s="62"/>
      <c r="AN106" s="51"/>
      <c r="AO106" s="51"/>
      <c r="AP106" s="51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</row>
    <row r="107" spans="1:68" ht="15.75" customHeight="1" x14ac:dyDescent="0.2">
      <c r="A107" s="2"/>
      <c r="B107" s="4"/>
      <c r="C107" s="49"/>
      <c r="K107" s="2"/>
      <c r="L107" s="2"/>
      <c r="M107" s="4"/>
      <c r="N107" s="49"/>
      <c r="O107" s="4"/>
      <c r="P107" s="4"/>
      <c r="Q107" s="49"/>
      <c r="R107" s="49"/>
      <c r="S107" s="49"/>
      <c r="T107" s="49"/>
      <c r="U107" s="49"/>
      <c r="V107" s="49"/>
      <c r="W107" s="49"/>
      <c r="X107" s="49"/>
      <c r="Y107" s="35"/>
      <c r="Z107" s="35"/>
      <c r="AA107" s="35"/>
      <c r="AB107" s="35"/>
      <c r="AC107" s="35"/>
      <c r="AD107" s="35"/>
      <c r="AE107" s="35"/>
      <c r="AF107" s="35"/>
      <c r="AG107" s="35"/>
      <c r="AH107" s="51"/>
      <c r="AI107" s="51"/>
      <c r="AJ107" s="51"/>
      <c r="AK107" s="51"/>
      <c r="AL107" s="62"/>
      <c r="AM107" s="62"/>
      <c r="AN107" s="51"/>
      <c r="AO107" s="51"/>
      <c r="AP107" s="51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M107" s="76"/>
      <c r="BN107" s="76"/>
      <c r="BO107" s="76"/>
    </row>
    <row r="108" spans="1:68" ht="15.75" customHeight="1" x14ac:dyDescent="0.2">
      <c r="A108" s="2"/>
      <c r="B108" s="4"/>
      <c r="C108" s="49"/>
      <c r="K108" s="2"/>
      <c r="L108" s="2"/>
      <c r="M108" s="4"/>
      <c r="N108" s="49"/>
      <c r="O108" s="4"/>
      <c r="P108" s="4"/>
      <c r="Q108" s="49"/>
      <c r="R108" s="49"/>
      <c r="S108" s="49"/>
      <c r="T108" s="49"/>
      <c r="U108" s="49"/>
      <c r="V108" s="49"/>
      <c r="W108" s="49"/>
      <c r="X108" s="4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62"/>
      <c r="AM108" s="62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</row>
    <row r="109" spans="1:68" ht="15.75" customHeight="1" x14ac:dyDescent="0.2">
      <c r="A109" s="2"/>
      <c r="B109" s="4"/>
      <c r="C109" s="49"/>
      <c r="K109" s="2"/>
      <c r="L109" s="2"/>
      <c r="M109" s="4"/>
      <c r="N109" s="49"/>
      <c r="O109" s="4"/>
      <c r="P109" s="4"/>
      <c r="Q109" s="49"/>
      <c r="R109" s="49"/>
      <c r="S109" s="49"/>
      <c r="T109" s="49"/>
      <c r="U109" s="49"/>
      <c r="V109" s="49"/>
      <c r="W109" s="49"/>
      <c r="X109" s="4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62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</row>
    <row r="110" spans="1:68" ht="15.75" customHeight="1" x14ac:dyDescent="0.25">
      <c r="A110" s="2"/>
      <c r="B110" s="4"/>
      <c r="C110" s="49"/>
      <c r="K110" s="2"/>
      <c r="L110" s="2"/>
      <c r="M110" s="4"/>
      <c r="N110" s="49"/>
      <c r="O110" s="4"/>
      <c r="P110" s="4"/>
      <c r="Q110" s="49"/>
      <c r="R110" s="49"/>
      <c r="S110" s="49"/>
      <c r="T110" s="49"/>
      <c r="U110" s="49"/>
      <c r="V110" s="49"/>
      <c r="W110" s="49"/>
      <c r="X110" s="4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</row>
    <row r="111" spans="1:68" ht="15.75" customHeight="1" x14ac:dyDescent="0.25">
      <c r="A111" s="2"/>
      <c r="B111" s="4"/>
      <c r="C111" s="49"/>
      <c r="K111" s="2"/>
      <c r="L111" s="2"/>
      <c r="M111" s="4"/>
      <c r="N111" s="49"/>
      <c r="O111" s="49"/>
      <c r="P111" s="4"/>
      <c r="Q111" s="49"/>
      <c r="R111" s="49"/>
      <c r="S111" s="49"/>
      <c r="T111" s="49"/>
      <c r="U111" s="49"/>
      <c r="V111" s="49"/>
      <c r="W111" s="49"/>
      <c r="X111" s="4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</row>
    <row r="112" spans="1:68" ht="15.75" customHeight="1" x14ac:dyDescent="0.25">
      <c r="A112" s="2"/>
      <c r="B112" s="4"/>
      <c r="C112" s="49"/>
      <c r="K112" s="2"/>
      <c r="L112" s="2"/>
      <c r="M112" s="4"/>
      <c r="N112" s="49"/>
      <c r="O112" s="49"/>
      <c r="P112" s="4"/>
      <c r="Q112" s="49"/>
      <c r="R112" s="49"/>
      <c r="S112" s="49"/>
      <c r="T112" s="49"/>
      <c r="U112" s="49"/>
      <c r="V112" s="49"/>
      <c r="W112" s="49"/>
      <c r="X112" s="4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</row>
    <row r="113" spans="1:63" ht="18" customHeight="1" x14ac:dyDescent="0.25">
      <c r="A113" s="2"/>
      <c r="B113" s="4"/>
      <c r="C113" s="49"/>
      <c r="K113" s="2"/>
      <c r="L113" s="2"/>
      <c r="M113" s="4"/>
      <c r="N113" s="49"/>
      <c r="O113" s="49"/>
      <c r="P113" s="4"/>
      <c r="Q113" s="49"/>
      <c r="R113" s="49"/>
      <c r="S113" s="49"/>
      <c r="T113" s="49"/>
      <c r="U113" s="49"/>
      <c r="V113" s="49"/>
      <c r="W113" s="49"/>
      <c r="X113" s="4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</row>
    <row r="114" spans="1:63" ht="18" customHeight="1" x14ac:dyDescent="0.25">
      <c r="A114" s="2"/>
      <c r="B114" s="4"/>
      <c r="C114" s="49"/>
      <c r="K114" s="2"/>
      <c r="L114" s="2"/>
      <c r="M114" s="4"/>
      <c r="N114" s="49"/>
      <c r="O114" s="49"/>
      <c r="P114" s="4"/>
      <c r="Q114" s="49"/>
      <c r="R114" s="49"/>
      <c r="S114" s="49"/>
      <c r="T114" s="49"/>
      <c r="U114" s="49"/>
      <c r="V114" s="49"/>
      <c r="W114" s="49"/>
      <c r="X114" s="4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</row>
    <row r="115" spans="1:63" ht="18" customHeight="1" x14ac:dyDescent="0.25">
      <c r="A115" s="2"/>
      <c r="B115" s="4"/>
      <c r="C115" s="49"/>
      <c r="K115" s="2"/>
      <c r="L115" s="2"/>
      <c r="M115" s="4"/>
      <c r="N115" s="49"/>
      <c r="O115" s="49"/>
      <c r="P115" s="4"/>
      <c r="Q115" s="49"/>
      <c r="R115" s="49"/>
      <c r="S115" s="49"/>
      <c r="T115" s="49"/>
      <c r="U115" s="49"/>
      <c r="V115" s="49"/>
      <c r="W115" s="49"/>
      <c r="X115" s="4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</row>
    <row r="116" spans="1:63" ht="18" customHeight="1" x14ac:dyDescent="0.25">
      <c r="A116" s="2"/>
      <c r="B116" s="4"/>
      <c r="C116" s="49"/>
      <c r="K116" s="2"/>
      <c r="L116" s="2"/>
      <c r="M116" s="4"/>
      <c r="N116" s="49"/>
      <c r="O116" s="49"/>
      <c r="P116" s="4"/>
      <c r="Q116" s="49"/>
      <c r="R116" s="49"/>
      <c r="S116" s="49"/>
      <c r="T116" s="49"/>
      <c r="U116" s="49"/>
      <c r="V116" s="49"/>
      <c r="W116" s="49"/>
      <c r="X116" s="4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</row>
    <row r="117" spans="1:63" ht="18" customHeight="1" x14ac:dyDescent="0.25">
      <c r="A117" s="2"/>
      <c r="B117" s="4"/>
      <c r="C117" s="49"/>
      <c r="K117" s="2"/>
      <c r="L117" s="2"/>
      <c r="M117" s="4"/>
      <c r="N117" s="49"/>
      <c r="O117" s="49"/>
      <c r="P117" s="4"/>
      <c r="Q117" s="49"/>
      <c r="R117" s="49"/>
      <c r="S117" s="49"/>
      <c r="T117" s="49"/>
      <c r="U117" s="49"/>
      <c r="V117" s="49"/>
      <c r="W117" s="49"/>
      <c r="X117" s="4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</row>
    <row r="118" spans="1:63" ht="18" customHeight="1" x14ac:dyDescent="0.25">
      <c r="A118" s="2"/>
      <c r="B118" s="4"/>
      <c r="C118" s="49"/>
      <c r="K118" s="2"/>
      <c r="L118" s="2"/>
      <c r="M118" s="4"/>
      <c r="N118" s="49"/>
      <c r="O118" s="49"/>
      <c r="P118" s="4"/>
      <c r="Q118" s="49"/>
      <c r="R118" s="49"/>
      <c r="S118" s="49"/>
      <c r="T118" s="49"/>
      <c r="U118" s="49"/>
      <c r="V118" s="49"/>
      <c r="W118" s="49"/>
      <c r="X118" s="4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</row>
    <row r="119" spans="1:63" ht="18" customHeight="1" x14ac:dyDescent="0.25">
      <c r="A119" s="2"/>
      <c r="B119" s="4"/>
      <c r="C119" s="49"/>
      <c r="K119" s="2"/>
      <c r="L119" s="2"/>
      <c r="M119" s="4"/>
      <c r="N119" s="49"/>
      <c r="O119" s="49"/>
      <c r="P119" s="4"/>
      <c r="Q119" s="49"/>
      <c r="R119" s="49"/>
      <c r="S119" s="49"/>
      <c r="T119" s="49"/>
      <c r="U119" s="49"/>
      <c r="V119" s="49"/>
      <c r="W119" s="49"/>
      <c r="X119" s="4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</row>
    <row r="120" spans="1:63" ht="18" customHeight="1" x14ac:dyDescent="0.25">
      <c r="A120" s="2"/>
      <c r="B120" s="4"/>
      <c r="C120" s="49"/>
      <c r="K120" s="2"/>
      <c r="L120" s="2"/>
      <c r="M120" s="4"/>
      <c r="N120" s="49"/>
      <c r="O120" s="49"/>
      <c r="P120" s="4"/>
      <c r="Q120" s="49"/>
      <c r="R120" s="49"/>
      <c r="S120" s="49"/>
      <c r="T120" s="49"/>
      <c r="U120" s="49"/>
      <c r="V120" s="49"/>
      <c r="W120" s="49"/>
      <c r="X120" s="4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</row>
    <row r="121" spans="1:63" ht="18" customHeight="1" x14ac:dyDescent="0.25">
      <c r="A121" s="2"/>
      <c r="B121" s="4"/>
      <c r="C121" s="49"/>
      <c r="K121" s="2"/>
      <c r="L121" s="2"/>
      <c r="M121" s="4"/>
      <c r="N121" s="49"/>
      <c r="O121" s="49"/>
      <c r="P121" s="4"/>
      <c r="Q121" s="49"/>
      <c r="R121" s="49"/>
      <c r="S121" s="49"/>
      <c r="T121" s="49"/>
      <c r="U121" s="49"/>
      <c r="V121" s="49"/>
      <c r="W121" s="49"/>
      <c r="X121" s="4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</row>
    <row r="122" spans="1:63" ht="18" customHeight="1" x14ac:dyDescent="0.25">
      <c r="A122" s="2"/>
      <c r="B122" s="4"/>
      <c r="C122" s="49"/>
      <c r="K122" s="2"/>
      <c r="L122" s="2"/>
      <c r="M122" s="4"/>
      <c r="N122" s="49"/>
      <c r="O122" s="49"/>
      <c r="P122" s="4"/>
      <c r="Q122" s="49"/>
      <c r="R122" s="49"/>
      <c r="S122" s="49"/>
      <c r="T122" s="49"/>
      <c r="U122" s="49"/>
      <c r="V122" s="49"/>
      <c r="W122" s="49"/>
      <c r="X122" s="4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</row>
    <row r="123" spans="1:63" x14ac:dyDescent="0.25">
      <c r="A123" s="2"/>
      <c r="B123" s="4"/>
      <c r="C123" s="49"/>
      <c r="K123" s="2"/>
      <c r="L123" s="2"/>
      <c r="M123" s="4"/>
      <c r="N123" s="49"/>
      <c r="O123" s="49"/>
      <c r="P123" s="4"/>
      <c r="Q123" s="49"/>
      <c r="R123" s="49"/>
      <c r="S123" s="49"/>
      <c r="T123" s="49"/>
      <c r="U123" s="49"/>
      <c r="V123" s="49"/>
      <c r="W123" s="49"/>
      <c r="X123" s="4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</row>
    <row r="124" spans="1:63" ht="18" customHeight="1" x14ac:dyDescent="0.25">
      <c r="A124" s="2"/>
      <c r="B124" s="4"/>
      <c r="C124" s="49"/>
      <c r="K124" s="2"/>
      <c r="L124" s="2"/>
      <c r="M124" s="4"/>
      <c r="N124" s="49"/>
      <c r="O124" s="49"/>
      <c r="P124" s="4"/>
      <c r="Q124" s="49"/>
      <c r="R124" s="49"/>
      <c r="S124" s="49"/>
      <c r="T124" s="49"/>
      <c r="U124" s="49"/>
      <c r="V124" s="49"/>
      <c r="W124" s="49"/>
      <c r="X124" s="4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</row>
    <row r="125" spans="1:63" ht="18" customHeight="1" x14ac:dyDescent="0.25">
      <c r="A125" s="2"/>
      <c r="B125" s="4"/>
      <c r="C125" s="49"/>
      <c r="K125" s="2"/>
      <c r="L125" s="2"/>
      <c r="M125" s="4"/>
      <c r="N125" s="49"/>
      <c r="O125" s="49"/>
      <c r="P125" s="4"/>
      <c r="Q125" s="49"/>
      <c r="R125" s="49"/>
      <c r="S125" s="49"/>
      <c r="T125" s="49"/>
      <c r="U125" s="49"/>
      <c r="V125" s="49"/>
      <c r="W125" s="49"/>
      <c r="X125" s="4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</row>
    <row r="126" spans="1:63" ht="18" customHeight="1" x14ac:dyDescent="0.25">
      <c r="A126" s="2"/>
      <c r="B126" s="4"/>
      <c r="C126" s="49"/>
      <c r="K126" s="2"/>
      <c r="L126" s="2"/>
      <c r="M126" s="4"/>
      <c r="N126" s="49"/>
      <c r="O126" s="49"/>
      <c r="Q126" s="49"/>
      <c r="R126" s="49"/>
      <c r="S126" s="49"/>
      <c r="T126" s="49"/>
      <c r="U126" s="49"/>
      <c r="V126" s="49"/>
      <c r="W126" s="49"/>
      <c r="X126" s="4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</row>
    <row r="127" spans="1:63" ht="18" customHeight="1" x14ac:dyDescent="0.25">
      <c r="A127" s="2"/>
      <c r="B127" s="4"/>
      <c r="C127" s="49"/>
      <c r="K127" s="2"/>
      <c r="L127" s="2"/>
      <c r="M127" s="4"/>
      <c r="N127" s="49"/>
      <c r="O127" s="49"/>
      <c r="Q127" s="49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</row>
    <row r="128" spans="1:63" ht="18" customHeight="1" x14ac:dyDescent="0.25">
      <c r="A128" s="2"/>
      <c r="B128" s="4"/>
      <c r="C128" s="49"/>
      <c r="K128" s="2"/>
      <c r="L128" s="2"/>
      <c r="M128" s="4"/>
      <c r="N128" s="49"/>
      <c r="O128" s="49"/>
      <c r="Q128" s="49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</row>
    <row r="129" spans="1:63" ht="18" customHeight="1" x14ac:dyDescent="0.25">
      <c r="A129" s="2"/>
      <c r="B129" s="4"/>
      <c r="C129" s="49"/>
      <c r="K129" s="2"/>
      <c r="L129" s="2"/>
      <c r="M129" s="4"/>
      <c r="N129" s="49"/>
      <c r="O129" s="49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</row>
    <row r="130" spans="1:63" ht="18" customHeight="1" x14ac:dyDescent="0.25">
      <c r="A130" s="2"/>
      <c r="B130" s="4"/>
      <c r="C130" s="49"/>
      <c r="K130" s="49"/>
      <c r="L130" s="49"/>
      <c r="N130" s="49"/>
      <c r="O130" s="49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</row>
    <row r="131" spans="1:63" ht="18" customHeight="1" x14ac:dyDescent="0.25">
      <c r="A131" s="49"/>
      <c r="B131" s="49"/>
      <c r="C131" s="49"/>
      <c r="K131" s="49"/>
      <c r="L131" s="49"/>
      <c r="N131" s="49"/>
      <c r="O131" s="49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</row>
    <row r="132" spans="1:63" ht="18" customHeight="1" x14ac:dyDescent="0.25">
      <c r="A132" s="49"/>
      <c r="B132" s="49"/>
      <c r="C132" s="49"/>
      <c r="K132" s="49"/>
      <c r="L132" s="49"/>
      <c r="N132" s="49"/>
      <c r="O132" s="49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</row>
    <row r="133" spans="1:63" ht="18" customHeight="1" x14ac:dyDescent="0.25">
      <c r="C133" s="49"/>
      <c r="K133" s="49"/>
      <c r="L133" s="49"/>
      <c r="N133" s="49"/>
      <c r="O133" s="49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</row>
    <row r="134" spans="1:63" ht="18" customHeight="1" x14ac:dyDescent="0.25">
      <c r="C134" s="49"/>
      <c r="K134" s="49"/>
      <c r="L134" s="49"/>
      <c r="N134" s="49"/>
      <c r="O134" s="49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</row>
    <row r="135" spans="1:63" ht="18" customHeight="1" x14ac:dyDescent="0.25">
      <c r="C135" s="49"/>
      <c r="K135" s="49"/>
      <c r="L135" s="49"/>
      <c r="N135" s="49"/>
      <c r="O135" s="49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</row>
    <row r="136" spans="1:63" ht="18" customHeight="1" x14ac:dyDescent="0.25">
      <c r="C136" s="49"/>
      <c r="K136" s="49"/>
      <c r="L136" s="49"/>
      <c r="N136" s="49"/>
      <c r="O136" s="49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</row>
    <row r="137" spans="1:63" ht="18" customHeight="1" x14ac:dyDescent="0.25">
      <c r="C137" s="49"/>
      <c r="K137" s="49"/>
      <c r="L137" s="49"/>
      <c r="N137" s="49"/>
      <c r="O137" s="49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</row>
    <row r="138" spans="1:63" ht="18" customHeight="1" x14ac:dyDescent="0.25">
      <c r="C138" s="49"/>
      <c r="K138" s="49"/>
      <c r="L138" s="49"/>
      <c r="N138" s="49"/>
      <c r="O138" s="49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</row>
    <row r="139" spans="1:63" ht="18" customHeight="1" x14ac:dyDescent="0.25">
      <c r="C139" s="49"/>
      <c r="K139" s="49"/>
      <c r="L139" s="49"/>
      <c r="N139" s="49"/>
      <c r="O139" s="49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</row>
    <row r="140" spans="1:63" ht="18" customHeight="1" x14ac:dyDescent="0.25">
      <c r="C140" s="49"/>
      <c r="K140" s="49"/>
      <c r="L140" s="49"/>
      <c r="N140" s="49"/>
      <c r="O140" s="49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</row>
    <row r="141" spans="1:63" ht="18" customHeight="1" x14ac:dyDescent="0.25">
      <c r="C141" s="49"/>
      <c r="K141" s="49"/>
      <c r="L141" s="49"/>
      <c r="N141" s="49"/>
      <c r="O141" s="49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</row>
    <row r="142" spans="1:63" ht="18" customHeight="1" x14ac:dyDescent="0.25">
      <c r="C142" s="49"/>
      <c r="K142" s="49"/>
      <c r="L142" s="49"/>
      <c r="N142" s="49"/>
      <c r="O142" s="49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</row>
    <row r="143" spans="1:63" x14ac:dyDescent="0.25">
      <c r="C143" s="49"/>
      <c r="K143" s="49"/>
      <c r="L143" s="49"/>
      <c r="N143" s="49"/>
      <c r="O143" s="49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</row>
    <row r="144" spans="1:63" x14ac:dyDescent="0.25">
      <c r="C144" s="49"/>
      <c r="K144" s="49"/>
      <c r="L144" s="49"/>
      <c r="N144" s="49"/>
      <c r="O144" s="49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</row>
    <row r="145" spans="3:63" x14ac:dyDescent="0.25">
      <c r="C145" s="49"/>
      <c r="K145" s="49"/>
      <c r="L145" s="49"/>
      <c r="N145" s="49"/>
      <c r="O145" s="49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</row>
    <row r="146" spans="3:63" x14ac:dyDescent="0.25">
      <c r="C146" s="49"/>
      <c r="K146" s="49"/>
      <c r="L146" s="49"/>
      <c r="N146" s="49"/>
      <c r="O146" s="49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</row>
    <row r="147" spans="3:63" x14ac:dyDescent="0.25">
      <c r="C147" s="49"/>
      <c r="K147" s="49"/>
      <c r="L147" s="49"/>
      <c r="N147" s="49"/>
      <c r="O147" s="49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</row>
    <row r="148" spans="3:63" x14ac:dyDescent="0.25">
      <c r="C148" s="49"/>
      <c r="K148" s="49"/>
      <c r="L148" s="49"/>
      <c r="N148" s="49"/>
      <c r="O148" s="49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</row>
    <row r="149" spans="3:63" x14ac:dyDescent="0.25">
      <c r="C149" s="49"/>
      <c r="K149" s="49"/>
      <c r="L149" s="49"/>
      <c r="N149" s="49"/>
      <c r="O149" s="49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</row>
    <row r="150" spans="3:63" x14ac:dyDescent="0.25">
      <c r="C150" s="49"/>
      <c r="K150" s="49"/>
      <c r="L150" s="49"/>
      <c r="N150" s="49"/>
      <c r="O150" s="49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</row>
    <row r="151" spans="3:63" x14ac:dyDescent="0.25">
      <c r="C151" s="49"/>
      <c r="K151" s="49"/>
      <c r="L151" s="49"/>
      <c r="N151" s="49"/>
      <c r="O151" s="49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</row>
    <row r="152" spans="3:63" x14ac:dyDescent="0.25">
      <c r="C152" s="49"/>
      <c r="K152" s="49"/>
      <c r="L152" s="49"/>
      <c r="N152" s="49"/>
      <c r="O152" s="49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</row>
    <row r="153" spans="3:63" x14ac:dyDescent="0.25">
      <c r="C153" s="49"/>
      <c r="K153" s="49"/>
      <c r="L153" s="49"/>
      <c r="N153" s="49"/>
      <c r="O153" s="49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</row>
    <row r="154" spans="3:63" x14ac:dyDescent="0.25">
      <c r="C154" s="49"/>
      <c r="K154" s="49"/>
      <c r="L154" s="49"/>
      <c r="N154" s="49"/>
      <c r="O154" s="49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</row>
    <row r="155" spans="3:63" x14ac:dyDescent="0.25">
      <c r="C155" s="49"/>
      <c r="K155" s="49"/>
      <c r="L155" s="49"/>
      <c r="N155" s="49"/>
      <c r="O155" s="49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</row>
    <row r="156" spans="3:63" x14ac:dyDescent="0.25">
      <c r="C156" s="49"/>
      <c r="K156" s="49"/>
      <c r="L156" s="49"/>
      <c r="N156" s="49"/>
      <c r="O156" s="49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</row>
    <row r="157" spans="3:63" x14ac:dyDescent="0.25">
      <c r="C157" s="49"/>
      <c r="K157" s="49"/>
      <c r="L157" s="49"/>
      <c r="N157" s="49"/>
      <c r="O157" s="49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</row>
    <row r="158" spans="3:63" x14ac:dyDescent="0.25">
      <c r="C158" s="49"/>
      <c r="K158" s="49"/>
      <c r="L158" s="49"/>
      <c r="N158" s="49"/>
      <c r="O158" s="49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</row>
    <row r="159" spans="3:63" x14ac:dyDescent="0.25">
      <c r="C159" s="49"/>
      <c r="K159" s="49"/>
      <c r="L159" s="49"/>
      <c r="N159" s="49"/>
      <c r="O159" s="49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</row>
    <row r="160" spans="3:63" x14ac:dyDescent="0.25">
      <c r="C160" s="49"/>
      <c r="K160" s="49"/>
      <c r="L160" s="49"/>
      <c r="N160" s="49"/>
      <c r="O160" s="49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</row>
    <row r="161" spans="3:63" x14ac:dyDescent="0.25">
      <c r="C161" s="49"/>
      <c r="K161" s="49"/>
      <c r="L161" s="49"/>
      <c r="N161" s="49"/>
      <c r="O161" s="49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</row>
    <row r="162" spans="3:63" x14ac:dyDescent="0.25">
      <c r="C162" s="49"/>
      <c r="K162" s="49"/>
      <c r="L162" s="49"/>
      <c r="N162" s="49"/>
      <c r="O162" s="49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</row>
    <row r="163" spans="3:63" x14ac:dyDescent="0.25">
      <c r="C163" s="49"/>
      <c r="K163" s="49"/>
      <c r="L163" s="49"/>
      <c r="N163" s="49"/>
      <c r="O163" s="49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</row>
    <row r="164" spans="3:63" x14ac:dyDescent="0.25">
      <c r="C164" s="49"/>
      <c r="K164" s="49"/>
      <c r="L164" s="49"/>
      <c r="N164" s="49"/>
      <c r="O164" s="49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</row>
    <row r="165" spans="3:63" x14ac:dyDescent="0.25">
      <c r="C165" s="49"/>
      <c r="K165" s="49"/>
      <c r="L165" s="49"/>
      <c r="N165" s="49"/>
      <c r="O165" s="49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</row>
    <row r="166" spans="3:63" x14ac:dyDescent="0.25">
      <c r="C166" s="49"/>
      <c r="K166" s="49"/>
      <c r="L166" s="49"/>
      <c r="N166" s="49"/>
      <c r="O166" s="49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</row>
    <row r="167" spans="3:63" x14ac:dyDescent="0.25">
      <c r="C167" s="49"/>
      <c r="K167" s="49"/>
      <c r="L167" s="49"/>
      <c r="N167" s="49"/>
      <c r="O167" s="49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</row>
    <row r="168" spans="3:63" x14ac:dyDescent="0.25">
      <c r="C168" s="49"/>
      <c r="K168" s="49"/>
      <c r="L168" s="49"/>
      <c r="N168" s="49"/>
      <c r="O168" s="49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</row>
    <row r="169" spans="3:63" x14ac:dyDescent="0.25">
      <c r="C169" s="49"/>
      <c r="K169" s="49"/>
      <c r="L169" s="49"/>
      <c r="N169" s="49"/>
      <c r="O169" s="49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</row>
    <row r="170" spans="3:63" x14ac:dyDescent="0.25">
      <c r="C170" s="49"/>
      <c r="K170" s="49"/>
      <c r="L170" s="49"/>
      <c r="N170" s="49"/>
      <c r="O170" s="49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</row>
    <row r="171" spans="3:63" x14ac:dyDescent="0.25">
      <c r="C171" s="49"/>
      <c r="K171" s="49"/>
      <c r="L171" s="49"/>
      <c r="N171" s="49"/>
      <c r="O171" s="49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</row>
    <row r="172" spans="3:63" x14ac:dyDescent="0.25">
      <c r="C172" s="49"/>
      <c r="K172" s="49"/>
      <c r="L172" s="49"/>
      <c r="N172" s="49"/>
      <c r="O172" s="49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</row>
    <row r="173" spans="3:63" x14ac:dyDescent="0.25">
      <c r="C173" s="49"/>
      <c r="K173" s="49"/>
      <c r="L173" s="49"/>
      <c r="N173" s="49"/>
      <c r="O173" s="49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</row>
    <row r="174" spans="3:63" x14ac:dyDescent="0.25">
      <c r="C174" s="49"/>
      <c r="K174" s="49"/>
      <c r="L174" s="49"/>
      <c r="N174" s="49"/>
      <c r="O174" s="49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</row>
    <row r="175" spans="3:63" x14ac:dyDescent="0.25">
      <c r="C175" s="49"/>
      <c r="K175" s="49"/>
      <c r="L175" s="49"/>
      <c r="N175" s="49"/>
      <c r="O175" s="49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</row>
    <row r="176" spans="3:63" x14ac:dyDescent="0.25">
      <c r="C176" s="49"/>
      <c r="K176" s="49"/>
      <c r="L176" s="49"/>
      <c r="N176" s="49"/>
      <c r="O176" s="49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</row>
    <row r="177" spans="3:63" x14ac:dyDescent="0.25">
      <c r="C177" s="49"/>
      <c r="K177" s="49"/>
      <c r="L177" s="49"/>
      <c r="N177" s="49"/>
      <c r="O177" s="49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</row>
    <row r="178" spans="3:63" x14ac:dyDescent="0.25">
      <c r="C178" s="49"/>
      <c r="K178" s="49"/>
      <c r="L178" s="49"/>
      <c r="N178" s="49"/>
      <c r="O178" s="49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</row>
    <row r="179" spans="3:63" x14ac:dyDescent="0.25">
      <c r="C179" s="49"/>
      <c r="K179" s="49"/>
      <c r="L179" s="49"/>
      <c r="N179" s="49"/>
      <c r="O179" s="49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</row>
    <row r="180" spans="3:63" x14ac:dyDescent="0.25">
      <c r="C180" s="49"/>
      <c r="K180" s="49"/>
      <c r="L180" s="49"/>
      <c r="N180" s="49"/>
      <c r="O180" s="49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</row>
    <row r="181" spans="3:63" x14ac:dyDescent="0.25">
      <c r="C181" s="49"/>
      <c r="K181" s="49"/>
      <c r="L181" s="49"/>
      <c r="N181" s="49"/>
      <c r="O181" s="49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</row>
    <row r="182" spans="3:63" x14ac:dyDescent="0.25">
      <c r="C182" s="49"/>
      <c r="K182" s="49"/>
      <c r="L182" s="49"/>
      <c r="N182" s="49"/>
      <c r="O182" s="49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</row>
    <row r="183" spans="3:63" x14ac:dyDescent="0.25">
      <c r="C183" s="49"/>
      <c r="K183" s="49"/>
      <c r="L183" s="49"/>
      <c r="N183" s="49"/>
      <c r="O183" s="49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</row>
    <row r="184" spans="3:63" x14ac:dyDescent="0.25">
      <c r="C184" s="49"/>
      <c r="K184" s="49"/>
      <c r="L184" s="49"/>
      <c r="N184" s="49"/>
      <c r="O184" s="49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</row>
    <row r="185" spans="3:63" x14ac:dyDescent="0.25">
      <c r="C185" s="49"/>
      <c r="K185" s="49"/>
      <c r="L185" s="49"/>
      <c r="N185" s="49"/>
      <c r="O185" s="49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</row>
    <row r="186" spans="3:63" x14ac:dyDescent="0.25">
      <c r="C186" s="49"/>
      <c r="K186" s="49"/>
      <c r="L186" s="49"/>
      <c r="N186" s="49"/>
      <c r="O186" s="49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</row>
    <row r="187" spans="3:63" x14ac:dyDescent="0.25">
      <c r="C187" s="49"/>
      <c r="K187" s="49"/>
      <c r="L187" s="49"/>
      <c r="N187" s="49"/>
      <c r="O187" s="49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</row>
    <row r="188" spans="3:63" x14ac:dyDescent="0.25">
      <c r="C188" s="49"/>
      <c r="K188" s="49"/>
      <c r="L188" s="49"/>
      <c r="N188" s="49"/>
      <c r="O188" s="49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</row>
    <row r="189" spans="3:63" x14ac:dyDescent="0.25">
      <c r="C189" s="49"/>
      <c r="K189" s="49"/>
      <c r="L189" s="49"/>
      <c r="N189" s="49"/>
      <c r="O189" s="49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</row>
    <row r="190" spans="3:63" x14ac:dyDescent="0.25">
      <c r="C190" s="49"/>
      <c r="K190" s="49"/>
      <c r="L190" s="49"/>
      <c r="N190" s="49"/>
      <c r="O190" s="49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</row>
    <row r="191" spans="3:63" x14ac:dyDescent="0.25">
      <c r="C191" s="49"/>
      <c r="K191" s="49"/>
      <c r="L191" s="49"/>
      <c r="N191" s="49"/>
      <c r="O191" s="49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</row>
    <row r="192" spans="3:63" x14ac:dyDescent="0.25">
      <c r="C192" s="49"/>
      <c r="K192" s="49"/>
      <c r="L192" s="49"/>
      <c r="N192" s="49"/>
      <c r="O192" s="49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</row>
    <row r="193" spans="3:63" x14ac:dyDescent="0.25">
      <c r="C193" s="49"/>
      <c r="K193" s="49"/>
      <c r="L193" s="49"/>
      <c r="N193" s="49"/>
      <c r="O193" s="49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</row>
    <row r="194" spans="3:63" x14ac:dyDescent="0.25">
      <c r="C194" s="49"/>
      <c r="K194" s="49"/>
      <c r="L194" s="49"/>
      <c r="N194" s="49"/>
      <c r="O194" s="49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</row>
    <row r="195" spans="3:63" x14ac:dyDescent="0.25">
      <c r="C195" s="49"/>
      <c r="K195" s="49"/>
      <c r="L195" s="49"/>
      <c r="N195" s="49"/>
      <c r="O195" s="49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</row>
    <row r="196" spans="3:63" x14ac:dyDescent="0.25">
      <c r="C196" s="49"/>
      <c r="K196" s="49"/>
      <c r="L196" s="49"/>
      <c r="N196" s="49"/>
      <c r="O196" s="49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</row>
    <row r="197" spans="3:63" x14ac:dyDescent="0.25">
      <c r="C197" s="49"/>
      <c r="K197" s="49"/>
      <c r="L197" s="49"/>
      <c r="N197" s="49"/>
      <c r="O197" s="49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</row>
    <row r="198" spans="3:63" x14ac:dyDescent="0.25">
      <c r="C198" s="49"/>
      <c r="K198" s="49"/>
      <c r="L198" s="49"/>
      <c r="N198" s="49"/>
      <c r="O198" s="49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</row>
    <row r="199" spans="3:63" x14ac:dyDescent="0.25">
      <c r="C199" s="49"/>
      <c r="K199" s="49"/>
      <c r="L199" s="49"/>
      <c r="N199" s="49"/>
      <c r="O199" s="49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</row>
    <row r="200" spans="3:63" x14ac:dyDescent="0.25">
      <c r="C200" s="49"/>
      <c r="K200" s="49"/>
      <c r="L200" s="49"/>
      <c r="N200" s="49"/>
      <c r="O200" s="49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</row>
    <row r="201" spans="3:63" x14ac:dyDescent="0.25">
      <c r="C201" s="49"/>
      <c r="K201" s="49"/>
      <c r="L201" s="49"/>
      <c r="N201" s="49"/>
      <c r="O201" s="49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</row>
    <row r="202" spans="3:63" x14ac:dyDescent="0.25">
      <c r="C202" s="49"/>
      <c r="K202" s="49"/>
      <c r="L202" s="49"/>
      <c r="N202" s="49"/>
      <c r="O202" s="49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</row>
    <row r="203" spans="3:63" x14ac:dyDescent="0.25">
      <c r="C203" s="49"/>
      <c r="K203" s="49"/>
      <c r="L203" s="49"/>
      <c r="N203" s="49"/>
      <c r="O203" s="49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</row>
    <row r="204" spans="3:63" x14ac:dyDescent="0.25">
      <c r="C204" s="49"/>
      <c r="K204" s="49"/>
      <c r="L204" s="49"/>
      <c r="N204" s="49"/>
      <c r="O204" s="49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</row>
    <row r="205" spans="3:63" x14ac:dyDescent="0.25">
      <c r="C205" s="49"/>
      <c r="K205" s="49"/>
      <c r="L205" s="49"/>
      <c r="N205" s="49"/>
      <c r="O205" s="49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</row>
    <row r="206" spans="3:63" x14ac:dyDescent="0.25">
      <c r="C206" s="49"/>
      <c r="K206" s="49"/>
      <c r="L206" s="49"/>
      <c r="N206" s="49"/>
      <c r="O206" s="49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</row>
    <row r="207" spans="3:63" x14ac:dyDescent="0.25">
      <c r="C207" s="49"/>
      <c r="K207" s="49"/>
      <c r="L207" s="49"/>
      <c r="N207" s="49"/>
      <c r="O207" s="49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</row>
    <row r="208" spans="3:63" x14ac:dyDescent="0.25">
      <c r="C208" s="49"/>
      <c r="K208" s="49"/>
      <c r="L208" s="49"/>
      <c r="N208" s="49"/>
      <c r="O208" s="49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</row>
    <row r="209" spans="3:63" x14ac:dyDescent="0.25">
      <c r="C209" s="49"/>
      <c r="K209" s="49"/>
      <c r="L209" s="49"/>
      <c r="N209" s="49"/>
      <c r="O209" s="49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</row>
    <row r="210" spans="3:63" x14ac:dyDescent="0.25">
      <c r="C210" s="49"/>
      <c r="K210" s="49"/>
      <c r="L210" s="49"/>
      <c r="N210" s="49"/>
      <c r="O210" s="49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</row>
    <row r="211" spans="3:63" x14ac:dyDescent="0.25">
      <c r="C211" s="49"/>
      <c r="K211" s="49"/>
      <c r="L211" s="49"/>
      <c r="N211" s="49"/>
      <c r="O211" s="49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</row>
    <row r="212" spans="3:63" x14ac:dyDescent="0.25">
      <c r="C212" s="49"/>
      <c r="K212" s="49"/>
      <c r="L212" s="49"/>
      <c r="N212" s="49"/>
      <c r="O212" s="49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</row>
    <row r="213" spans="3:63" x14ac:dyDescent="0.25">
      <c r="C213" s="49"/>
      <c r="K213" s="49"/>
      <c r="L213" s="49"/>
      <c r="N213" s="49"/>
      <c r="O213" s="49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</row>
    <row r="214" spans="3:63" x14ac:dyDescent="0.25">
      <c r="C214" s="49"/>
      <c r="K214" s="49"/>
      <c r="L214" s="49"/>
      <c r="N214" s="49"/>
      <c r="O214" s="49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</row>
    <row r="215" spans="3:63" x14ac:dyDescent="0.25">
      <c r="C215" s="49"/>
      <c r="K215" s="49"/>
      <c r="L215" s="49"/>
      <c r="N215" s="49"/>
      <c r="O215" s="49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</row>
    <row r="216" spans="3:63" x14ac:dyDescent="0.25">
      <c r="C216" s="49"/>
      <c r="K216" s="49"/>
      <c r="L216" s="49"/>
      <c r="N216" s="49"/>
      <c r="O216" s="49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</row>
    <row r="217" spans="3:63" x14ac:dyDescent="0.25">
      <c r="C217" s="49"/>
      <c r="K217" s="49"/>
      <c r="L217" s="49"/>
      <c r="N217" s="49"/>
      <c r="O217" s="49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</row>
    <row r="218" spans="3:63" x14ac:dyDescent="0.25">
      <c r="C218" s="49"/>
      <c r="K218" s="49"/>
      <c r="L218" s="49"/>
      <c r="N218" s="49"/>
      <c r="O218" s="49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</row>
    <row r="219" spans="3:63" x14ac:dyDescent="0.25">
      <c r="C219" s="49"/>
      <c r="K219" s="49"/>
      <c r="L219" s="49"/>
      <c r="N219" s="49"/>
      <c r="O219" s="49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</row>
    <row r="220" spans="3:63" x14ac:dyDescent="0.25">
      <c r="C220" s="49"/>
      <c r="K220" s="49"/>
      <c r="L220" s="49"/>
      <c r="N220" s="49"/>
      <c r="O220" s="49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</row>
    <row r="221" spans="3:63" x14ac:dyDescent="0.25">
      <c r="C221" s="49"/>
      <c r="K221" s="49"/>
      <c r="L221" s="49"/>
      <c r="N221" s="49"/>
      <c r="O221" s="49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</row>
    <row r="222" spans="3:63" x14ac:dyDescent="0.25">
      <c r="C222" s="49"/>
      <c r="K222" s="49"/>
      <c r="L222" s="49"/>
      <c r="N222" s="49"/>
      <c r="O222" s="49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</row>
    <row r="223" spans="3:63" x14ac:dyDescent="0.25">
      <c r="C223" s="49"/>
      <c r="K223" s="49"/>
      <c r="L223" s="49"/>
      <c r="N223" s="49"/>
      <c r="O223" s="49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</row>
    <row r="224" spans="3:63" x14ac:dyDescent="0.25">
      <c r="C224" s="49"/>
      <c r="K224" s="49"/>
      <c r="L224" s="49"/>
      <c r="N224" s="49"/>
      <c r="O224" s="49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</row>
    <row r="225" spans="3:63" x14ac:dyDescent="0.25">
      <c r="C225" s="49"/>
      <c r="K225" s="49"/>
      <c r="L225" s="49"/>
      <c r="N225" s="49"/>
      <c r="O225" s="49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</row>
    <row r="226" spans="3:63" x14ac:dyDescent="0.25">
      <c r="C226" s="49"/>
      <c r="K226" s="49"/>
      <c r="L226" s="49"/>
      <c r="N226" s="49"/>
      <c r="O226" s="49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</row>
    <row r="227" spans="3:63" x14ac:dyDescent="0.25">
      <c r="C227" s="49"/>
      <c r="K227" s="49"/>
      <c r="L227" s="49"/>
      <c r="N227" s="49"/>
      <c r="O227" s="49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</row>
    <row r="228" spans="3:63" x14ac:dyDescent="0.25">
      <c r="C228" s="49"/>
      <c r="K228" s="49"/>
      <c r="L228" s="49"/>
      <c r="N228" s="49"/>
      <c r="O228" s="49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</row>
    <row r="229" spans="3:63" x14ac:dyDescent="0.25">
      <c r="C229" s="49"/>
      <c r="K229" s="49"/>
      <c r="L229" s="49"/>
      <c r="N229" s="49"/>
      <c r="O229" s="49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</row>
    <row r="230" spans="3:63" x14ac:dyDescent="0.25">
      <c r="C230" s="49"/>
      <c r="K230" s="49"/>
      <c r="L230" s="49"/>
      <c r="N230" s="49"/>
      <c r="O230" s="49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</row>
    <row r="231" spans="3:63" x14ac:dyDescent="0.25">
      <c r="C231" s="49"/>
      <c r="K231" s="49"/>
      <c r="L231" s="49"/>
      <c r="N231" s="49"/>
      <c r="O231" s="49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</row>
    <row r="232" spans="3:63" x14ac:dyDescent="0.25">
      <c r="C232" s="49"/>
      <c r="K232" s="49"/>
      <c r="L232" s="49"/>
      <c r="N232" s="49"/>
      <c r="O232" s="49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</row>
    <row r="233" spans="3:63" x14ac:dyDescent="0.25">
      <c r="C233" s="49"/>
      <c r="K233" s="49"/>
      <c r="L233" s="49"/>
      <c r="N233" s="49"/>
      <c r="O233" s="49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</row>
    <row r="234" spans="3:63" x14ac:dyDescent="0.25">
      <c r="C234" s="49"/>
      <c r="K234" s="49"/>
      <c r="L234" s="49"/>
      <c r="N234" s="49"/>
      <c r="O234" s="49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</row>
    <row r="235" spans="3:63" x14ac:dyDescent="0.25">
      <c r="C235" s="49"/>
      <c r="K235" s="49"/>
      <c r="L235" s="49"/>
      <c r="N235" s="49"/>
      <c r="O235" s="49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</row>
    <row r="236" spans="3:63" x14ac:dyDescent="0.25">
      <c r="C236" s="49"/>
      <c r="K236" s="49"/>
      <c r="L236" s="49"/>
      <c r="N236" s="49"/>
      <c r="O236" s="49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</row>
    <row r="237" spans="3:63" x14ac:dyDescent="0.25">
      <c r="C237" s="49"/>
      <c r="K237" s="49"/>
      <c r="L237" s="49"/>
      <c r="N237" s="49"/>
      <c r="O237" s="49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</row>
    <row r="238" spans="3:63" x14ac:dyDescent="0.25">
      <c r="C238" s="49"/>
      <c r="K238" s="49"/>
      <c r="L238" s="49"/>
      <c r="N238" s="49"/>
      <c r="O238" s="49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</row>
    <row r="239" spans="3:63" x14ac:dyDescent="0.25">
      <c r="C239" s="49"/>
      <c r="K239" s="49"/>
      <c r="L239" s="49"/>
      <c r="N239" s="49"/>
      <c r="O239" s="49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</row>
    <row r="240" spans="3:63" x14ac:dyDescent="0.25">
      <c r="C240" s="49"/>
      <c r="K240" s="49"/>
      <c r="L240" s="49"/>
      <c r="N240" s="49"/>
      <c r="O240" s="49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</row>
    <row r="241" spans="3:63" x14ac:dyDescent="0.25">
      <c r="C241" s="49"/>
      <c r="K241" s="49"/>
      <c r="L241" s="49"/>
      <c r="N241" s="49"/>
      <c r="O241" s="49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</row>
    <row r="242" spans="3:63" x14ac:dyDescent="0.25">
      <c r="C242" s="49"/>
      <c r="K242" s="49"/>
      <c r="L242" s="49"/>
      <c r="N242" s="49"/>
      <c r="O242" s="49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</row>
    <row r="243" spans="3:63" x14ac:dyDescent="0.25">
      <c r="C243" s="49"/>
      <c r="K243" s="49"/>
      <c r="L243" s="49"/>
      <c r="N243" s="49"/>
      <c r="O243" s="49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</row>
    <row r="244" spans="3:63" x14ac:dyDescent="0.25">
      <c r="C244" s="49"/>
      <c r="K244" s="49"/>
      <c r="L244" s="49"/>
      <c r="N244" s="49"/>
      <c r="O244" s="49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</row>
    <row r="245" spans="3:63" x14ac:dyDescent="0.25">
      <c r="C245" s="49"/>
      <c r="K245" s="49"/>
      <c r="L245" s="49"/>
      <c r="N245" s="49"/>
      <c r="O245" s="49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</row>
    <row r="246" spans="3:63" x14ac:dyDescent="0.25">
      <c r="C246" s="49"/>
      <c r="K246" s="49"/>
      <c r="L246" s="49"/>
      <c r="N246" s="49"/>
      <c r="O246" s="49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</row>
    <row r="247" spans="3:63" x14ac:dyDescent="0.25">
      <c r="C247" s="49"/>
      <c r="K247" s="49"/>
      <c r="L247" s="49"/>
      <c r="N247" s="49"/>
      <c r="O247" s="49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</row>
    <row r="248" spans="3:63" x14ac:dyDescent="0.25">
      <c r="C248" s="49"/>
      <c r="K248" s="49"/>
      <c r="L248" s="49"/>
      <c r="N248" s="49"/>
      <c r="O248" s="49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</row>
    <row r="249" spans="3:63" x14ac:dyDescent="0.25">
      <c r="C249" s="49"/>
      <c r="K249" s="49"/>
      <c r="L249" s="49"/>
      <c r="N249" s="49"/>
      <c r="O249" s="49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</row>
    <row r="250" spans="3:63" x14ac:dyDescent="0.25">
      <c r="C250" s="49"/>
      <c r="K250" s="49"/>
      <c r="L250" s="49"/>
      <c r="N250" s="49"/>
      <c r="O250" s="49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</row>
    <row r="251" spans="3:63" x14ac:dyDescent="0.25">
      <c r="C251" s="49"/>
      <c r="K251" s="49"/>
      <c r="L251" s="49"/>
      <c r="N251" s="49"/>
      <c r="O251" s="49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</row>
    <row r="252" spans="3:63" x14ac:dyDescent="0.25">
      <c r="C252" s="49"/>
      <c r="K252" s="49"/>
      <c r="L252" s="49"/>
      <c r="N252" s="49"/>
      <c r="O252" s="49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</row>
    <row r="253" spans="3:63" x14ac:dyDescent="0.25">
      <c r="C253" s="49"/>
      <c r="K253" s="49"/>
      <c r="L253" s="49"/>
      <c r="N253" s="49"/>
      <c r="O253" s="49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</row>
    <row r="254" spans="3:63" x14ac:dyDescent="0.25">
      <c r="C254" s="49"/>
      <c r="K254" s="49"/>
      <c r="L254" s="49"/>
      <c r="N254" s="49"/>
      <c r="O254" s="49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</row>
    <row r="255" spans="3:63" x14ac:dyDescent="0.25">
      <c r="C255" s="49"/>
      <c r="K255" s="49"/>
      <c r="L255" s="49"/>
      <c r="N255" s="49"/>
      <c r="O255" s="49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</row>
    <row r="256" spans="3:63" x14ac:dyDescent="0.25">
      <c r="C256" s="49"/>
      <c r="K256" s="49"/>
      <c r="L256" s="49"/>
      <c r="N256" s="49"/>
      <c r="O256" s="49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</row>
    <row r="257" spans="3:63" x14ac:dyDescent="0.25">
      <c r="C257" s="49"/>
      <c r="K257" s="49"/>
      <c r="L257" s="49"/>
      <c r="N257" s="49"/>
      <c r="O257" s="49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</row>
    <row r="258" spans="3:63" x14ac:dyDescent="0.25">
      <c r="C258" s="49"/>
      <c r="K258" s="49"/>
      <c r="L258" s="49"/>
      <c r="N258" s="49"/>
      <c r="O258" s="49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</row>
    <row r="259" spans="3:63" x14ac:dyDescent="0.25">
      <c r="C259" s="49"/>
      <c r="K259" s="49"/>
      <c r="L259" s="49"/>
      <c r="N259" s="49"/>
      <c r="O259" s="49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</row>
    <row r="260" spans="3:63" x14ac:dyDescent="0.25">
      <c r="C260" s="49"/>
      <c r="K260" s="49"/>
      <c r="L260" s="49"/>
      <c r="N260" s="49"/>
      <c r="O260" s="49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</row>
    <row r="261" spans="3:63" x14ac:dyDescent="0.25">
      <c r="C261" s="49"/>
      <c r="K261" s="49"/>
      <c r="L261" s="49"/>
      <c r="N261" s="49"/>
      <c r="O261" s="49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</row>
    <row r="262" spans="3:63" x14ac:dyDescent="0.25">
      <c r="C262" s="49"/>
      <c r="K262" s="49"/>
      <c r="L262" s="49"/>
      <c r="N262" s="49"/>
      <c r="O262" s="49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</row>
    <row r="263" spans="3:63" x14ac:dyDescent="0.25">
      <c r="C263" s="49"/>
      <c r="K263" s="49"/>
      <c r="L263" s="49"/>
      <c r="N263" s="49"/>
      <c r="O263" s="49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</row>
    <row r="264" spans="3:63" x14ac:dyDescent="0.25">
      <c r="C264" s="49"/>
      <c r="K264" s="49"/>
      <c r="L264" s="49"/>
      <c r="N264" s="49"/>
      <c r="O264" s="49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</row>
    <row r="265" spans="3:63" x14ac:dyDescent="0.25">
      <c r="C265" s="49"/>
      <c r="K265" s="49"/>
      <c r="L265" s="49"/>
      <c r="N265" s="49"/>
      <c r="O265" s="49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</row>
    <row r="266" spans="3:63" x14ac:dyDescent="0.25">
      <c r="C266" s="49"/>
      <c r="K266" s="49"/>
      <c r="L266" s="49"/>
      <c r="N266" s="49"/>
      <c r="O266" s="49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</row>
    <row r="267" spans="3:63" x14ac:dyDescent="0.25">
      <c r="C267" s="49"/>
      <c r="K267" s="49"/>
      <c r="L267" s="49"/>
      <c r="N267" s="49"/>
      <c r="O267" s="49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</row>
    <row r="268" spans="3:63" x14ac:dyDescent="0.25">
      <c r="C268" s="49"/>
      <c r="K268" s="49"/>
      <c r="L268" s="49"/>
      <c r="N268" s="49"/>
      <c r="O268" s="49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</row>
    <row r="269" spans="3:63" x14ac:dyDescent="0.25">
      <c r="C269" s="49"/>
      <c r="K269" s="49"/>
      <c r="L269" s="49"/>
      <c r="N269" s="49"/>
      <c r="O269" s="49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</row>
    <row r="270" spans="3:63" x14ac:dyDescent="0.25">
      <c r="C270" s="49"/>
      <c r="K270" s="49"/>
      <c r="L270" s="49"/>
      <c r="N270" s="49"/>
      <c r="O270" s="49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</row>
    <row r="271" spans="3:63" x14ac:dyDescent="0.25">
      <c r="C271" s="49"/>
      <c r="K271" s="49"/>
      <c r="L271" s="49"/>
      <c r="N271" s="49"/>
      <c r="O271" s="49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</row>
    <row r="272" spans="3:63" x14ac:dyDescent="0.25">
      <c r="C272" s="49"/>
      <c r="K272" s="49"/>
      <c r="L272" s="49"/>
      <c r="N272" s="49"/>
      <c r="O272" s="49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</row>
    <row r="273" spans="3:63" x14ac:dyDescent="0.25">
      <c r="C273" s="49"/>
      <c r="K273" s="49"/>
      <c r="L273" s="49"/>
      <c r="N273" s="49"/>
      <c r="O273" s="49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</row>
    <row r="274" spans="3:63" x14ac:dyDescent="0.25">
      <c r="C274" s="49"/>
      <c r="K274" s="49"/>
      <c r="L274" s="49"/>
      <c r="N274" s="49"/>
      <c r="O274" s="49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</row>
    <row r="275" spans="3:63" x14ac:dyDescent="0.25">
      <c r="C275" s="49"/>
      <c r="K275" s="49"/>
      <c r="L275" s="49"/>
      <c r="N275" s="49"/>
      <c r="O275" s="49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</row>
    <row r="276" spans="3:63" x14ac:dyDescent="0.25">
      <c r="C276" s="49"/>
      <c r="K276" s="49"/>
      <c r="L276" s="49"/>
      <c r="N276" s="49"/>
      <c r="O276" s="49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</row>
    <row r="277" spans="3:63" x14ac:dyDescent="0.25">
      <c r="C277" s="49"/>
      <c r="K277" s="49"/>
      <c r="L277" s="49"/>
      <c r="N277" s="49"/>
      <c r="O277" s="49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</row>
    <row r="278" spans="3:63" x14ac:dyDescent="0.25">
      <c r="C278" s="49"/>
      <c r="K278" s="49"/>
      <c r="L278" s="49"/>
      <c r="N278" s="49"/>
      <c r="O278" s="49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</row>
    <row r="279" spans="3:63" x14ac:dyDescent="0.25">
      <c r="C279" s="49"/>
      <c r="K279" s="49"/>
      <c r="L279" s="49"/>
      <c r="N279" s="49"/>
      <c r="O279" s="49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</row>
    <row r="280" spans="3:63" x14ac:dyDescent="0.25">
      <c r="C280" s="49"/>
      <c r="K280" s="49"/>
      <c r="L280" s="49"/>
      <c r="N280" s="49"/>
      <c r="O280" s="49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</row>
    <row r="281" spans="3:63" x14ac:dyDescent="0.25">
      <c r="C281" s="49"/>
      <c r="K281" s="49"/>
      <c r="L281" s="49"/>
      <c r="N281" s="49"/>
      <c r="O281" s="49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</row>
    <row r="282" spans="3:63" x14ac:dyDescent="0.25">
      <c r="C282" s="49"/>
      <c r="K282" s="49"/>
      <c r="L282" s="49"/>
      <c r="N282" s="49"/>
      <c r="O282" s="49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</row>
    <row r="283" spans="3:63" x14ac:dyDescent="0.25">
      <c r="C283" s="49"/>
      <c r="K283" s="49"/>
      <c r="L283" s="49"/>
      <c r="N283" s="49"/>
      <c r="O283" s="49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</row>
    <row r="284" spans="3:63" x14ac:dyDescent="0.25">
      <c r="C284" s="49"/>
      <c r="K284" s="49"/>
      <c r="L284" s="49"/>
      <c r="N284" s="49"/>
      <c r="O284" s="49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</row>
    <row r="285" spans="3:63" x14ac:dyDescent="0.25">
      <c r="C285" s="49"/>
      <c r="K285" s="49"/>
      <c r="L285" s="49"/>
      <c r="N285" s="49"/>
      <c r="O285" s="49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</row>
    <row r="286" spans="3:63" x14ac:dyDescent="0.25">
      <c r="C286" s="49"/>
      <c r="K286" s="49"/>
      <c r="L286" s="49"/>
      <c r="N286" s="49"/>
      <c r="O286" s="49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</row>
    <row r="287" spans="3:63" x14ac:dyDescent="0.25">
      <c r="C287" s="49"/>
      <c r="K287" s="49"/>
      <c r="L287" s="49"/>
      <c r="N287" s="49"/>
      <c r="O287" s="49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</row>
    <row r="288" spans="3:63" x14ac:dyDescent="0.25">
      <c r="C288" s="49"/>
      <c r="K288" s="49"/>
      <c r="L288" s="49"/>
      <c r="N288" s="49"/>
      <c r="O288" s="49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</row>
    <row r="289" spans="3:63" x14ac:dyDescent="0.25">
      <c r="C289" s="49"/>
      <c r="K289" s="49"/>
      <c r="L289" s="49"/>
      <c r="N289" s="49"/>
      <c r="O289" s="49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</row>
    <row r="290" spans="3:63" x14ac:dyDescent="0.25">
      <c r="C290" s="49"/>
      <c r="K290" s="49"/>
      <c r="L290" s="49"/>
      <c r="N290" s="49"/>
      <c r="O290" s="49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</row>
    <row r="291" spans="3:63" x14ac:dyDescent="0.25">
      <c r="C291" s="49"/>
      <c r="K291" s="49"/>
      <c r="L291" s="49"/>
      <c r="N291" s="49"/>
      <c r="O291" s="49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</row>
    <row r="292" spans="3:63" x14ac:dyDescent="0.25">
      <c r="C292" s="49"/>
      <c r="K292" s="49"/>
      <c r="L292" s="49"/>
      <c r="N292" s="49"/>
      <c r="O292" s="49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</row>
    <row r="293" spans="3:63" x14ac:dyDescent="0.25">
      <c r="C293" s="49"/>
      <c r="K293" s="49"/>
      <c r="L293" s="49"/>
      <c r="N293" s="49"/>
      <c r="O293" s="49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</row>
    <row r="294" spans="3:63" x14ac:dyDescent="0.25">
      <c r="C294" s="49"/>
      <c r="K294" s="49"/>
      <c r="L294" s="49"/>
      <c r="N294" s="49"/>
      <c r="O294" s="49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</row>
    <row r="295" spans="3:63" x14ac:dyDescent="0.25">
      <c r="C295" s="49"/>
      <c r="K295" s="49"/>
      <c r="L295" s="49"/>
      <c r="N295" s="49"/>
      <c r="O295" s="49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</row>
    <row r="296" spans="3:63" x14ac:dyDescent="0.25">
      <c r="C296" s="49"/>
      <c r="K296" s="49"/>
      <c r="L296" s="49"/>
      <c r="N296" s="49"/>
      <c r="O296" s="49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</row>
    <row r="297" spans="3:63" x14ac:dyDescent="0.25">
      <c r="C297" s="49"/>
      <c r="K297" s="49"/>
      <c r="L297" s="49"/>
      <c r="N297" s="49"/>
      <c r="O297" s="49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</row>
    <row r="298" spans="3:63" x14ac:dyDescent="0.25">
      <c r="C298" s="49"/>
      <c r="K298" s="49"/>
      <c r="L298" s="49"/>
      <c r="N298" s="49"/>
      <c r="O298" s="49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</row>
    <row r="299" spans="3:63" x14ac:dyDescent="0.25">
      <c r="C299" s="49"/>
      <c r="K299" s="49"/>
      <c r="L299" s="49"/>
      <c r="N299" s="49"/>
      <c r="O299" s="49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</row>
    <row r="300" spans="3:63" x14ac:dyDescent="0.25">
      <c r="C300" s="49"/>
      <c r="K300" s="49"/>
      <c r="L300" s="49"/>
      <c r="N300" s="49"/>
      <c r="O300" s="49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</row>
    <row r="301" spans="3:63" x14ac:dyDescent="0.25">
      <c r="C301" s="49"/>
      <c r="K301" s="49"/>
      <c r="L301" s="49"/>
      <c r="N301" s="49"/>
      <c r="O301" s="49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</row>
    <row r="302" spans="3:63" x14ac:dyDescent="0.25">
      <c r="C302" s="49"/>
      <c r="K302" s="49"/>
      <c r="L302" s="49"/>
      <c r="N302" s="49"/>
      <c r="O302" s="49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</row>
    <row r="303" spans="3:63" x14ac:dyDescent="0.25">
      <c r="C303" s="49"/>
      <c r="K303" s="49"/>
      <c r="L303" s="49"/>
      <c r="N303" s="49"/>
      <c r="O303" s="49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</row>
    <row r="304" spans="3:63" x14ac:dyDescent="0.25">
      <c r="C304" s="49"/>
      <c r="K304" s="49"/>
      <c r="L304" s="49"/>
      <c r="N304" s="49"/>
      <c r="O304" s="49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</row>
    <row r="305" spans="3:63" x14ac:dyDescent="0.25">
      <c r="C305" s="49"/>
      <c r="K305" s="49"/>
      <c r="L305" s="49"/>
      <c r="N305" s="49"/>
      <c r="O305" s="49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</row>
    <row r="306" spans="3:63" x14ac:dyDescent="0.25">
      <c r="C306" s="49"/>
      <c r="K306" s="49"/>
      <c r="L306" s="49"/>
      <c r="N306" s="49"/>
      <c r="O306" s="49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</row>
    <row r="307" spans="3:63" x14ac:dyDescent="0.25">
      <c r="C307" s="49"/>
      <c r="K307" s="49"/>
      <c r="L307" s="49"/>
      <c r="N307" s="49"/>
      <c r="O307" s="49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</row>
    <row r="308" spans="3:63" x14ac:dyDescent="0.25">
      <c r="C308" s="49"/>
      <c r="K308" s="49"/>
      <c r="L308" s="49"/>
      <c r="N308" s="49"/>
      <c r="O308" s="49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</row>
    <row r="309" spans="3:63" x14ac:dyDescent="0.25">
      <c r="C309" s="49"/>
      <c r="K309" s="49"/>
      <c r="L309" s="49"/>
      <c r="N309" s="49"/>
      <c r="O309" s="49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</row>
    <row r="310" spans="3:63" x14ac:dyDescent="0.25">
      <c r="C310" s="49"/>
      <c r="K310" s="49"/>
      <c r="L310" s="49"/>
      <c r="N310" s="49"/>
      <c r="O310" s="49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</row>
    <row r="311" spans="3:63" x14ac:dyDescent="0.25">
      <c r="C311" s="49"/>
      <c r="K311" s="49"/>
      <c r="L311" s="49"/>
      <c r="N311" s="49"/>
      <c r="O311" s="49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</row>
    <row r="312" spans="3:63" x14ac:dyDescent="0.25">
      <c r="C312" s="49"/>
      <c r="K312" s="49"/>
      <c r="L312" s="49"/>
      <c r="N312" s="49"/>
      <c r="O312" s="49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</row>
    <row r="313" spans="3:63" x14ac:dyDescent="0.25">
      <c r="C313" s="49"/>
      <c r="K313" s="49"/>
      <c r="L313" s="49"/>
      <c r="N313" s="49"/>
      <c r="O313" s="49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</row>
    <row r="314" spans="3:63" x14ac:dyDescent="0.25">
      <c r="C314" s="49"/>
      <c r="K314" s="49"/>
      <c r="L314" s="49"/>
      <c r="N314" s="49"/>
      <c r="O314" s="49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</row>
    <row r="315" spans="3:63" x14ac:dyDescent="0.25">
      <c r="C315" s="49"/>
      <c r="K315" s="49"/>
      <c r="L315" s="49"/>
      <c r="N315" s="49"/>
      <c r="O315" s="49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</row>
    <row r="316" spans="3:63" x14ac:dyDescent="0.25">
      <c r="C316" s="49"/>
      <c r="K316" s="49"/>
      <c r="L316" s="49"/>
      <c r="N316" s="49"/>
      <c r="O316" s="49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</row>
    <row r="317" spans="3:63" x14ac:dyDescent="0.25">
      <c r="C317" s="49"/>
      <c r="K317" s="49"/>
      <c r="L317" s="49"/>
      <c r="N317" s="49"/>
      <c r="O317" s="49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</row>
    <row r="318" spans="3:63" x14ac:dyDescent="0.25">
      <c r="C318" s="49"/>
      <c r="K318" s="49"/>
      <c r="L318" s="49"/>
      <c r="N318" s="49"/>
      <c r="O318" s="49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</row>
    <row r="319" spans="3:63" x14ac:dyDescent="0.25">
      <c r="C319" s="49"/>
      <c r="K319" s="49"/>
      <c r="L319" s="49"/>
      <c r="N319" s="49"/>
      <c r="O319" s="49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</row>
    <row r="320" spans="3:63" x14ac:dyDescent="0.25">
      <c r="C320" s="49"/>
      <c r="K320" s="49"/>
      <c r="L320" s="49"/>
      <c r="N320" s="49"/>
      <c r="O320" s="49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</row>
    <row r="321" spans="3:63" x14ac:dyDescent="0.25">
      <c r="C321" s="49"/>
      <c r="K321" s="49"/>
      <c r="L321" s="49"/>
      <c r="N321" s="49"/>
      <c r="O321" s="49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</row>
    <row r="322" spans="3:63" x14ac:dyDescent="0.25">
      <c r="C322" s="49"/>
      <c r="K322" s="49"/>
      <c r="L322" s="49"/>
      <c r="N322" s="49"/>
      <c r="O322" s="49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</row>
    <row r="323" spans="3:63" x14ac:dyDescent="0.25">
      <c r="C323" s="49"/>
      <c r="K323" s="49"/>
      <c r="L323" s="49"/>
      <c r="N323" s="49"/>
      <c r="O323" s="49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</row>
    <row r="324" spans="3:63" x14ac:dyDescent="0.25">
      <c r="C324" s="49"/>
      <c r="K324" s="49"/>
      <c r="L324" s="49"/>
      <c r="N324" s="49"/>
      <c r="O324" s="49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</row>
    <row r="325" spans="3:63" x14ac:dyDescent="0.25">
      <c r="C325" s="49"/>
      <c r="K325" s="49"/>
      <c r="L325" s="49"/>
      <c r="N325" s="49"/>
      <c r="O325" s="49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</row>
    <row r="326" spans="3:63" x14ac:dyDescent="0.25">
      <c r="C326" s="49"/>
      <c r="K326" s="49"/>
      <c r="L326" s="49"/>
      <c r="N326" s="49"/>
      <c r="O326" s="49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</row>
    <row r="327" spans="3:63" x14ac:dyDescent="0.25">
      <c r="C327" s="49"/>
      <c r="K327" s="49"/>
      <c r="L327" s="49"/>
      <c r="N327" s="49"/>
      <c r="O327" s="49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</row>
    <row r="328" spans="3:63" x14ac:dyDescent="0.25">
      <c r="C328" s="49"/>
      <c r="K328" s="49"/>
      <c r="L328" s="49"/>
      <c r="N328" s="49"/>
      <c r="O328" s="49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</row>
    <row r="329" spans="3:63" x14ac:dyDescent="0.25">
      <c r="C329" s="49"/>
      <c r="K329" s="49"/>
      <c r="L329" s="49"/>
      <c r="N329" s="49"/>
      <c r="O329" s="49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</row>
    <row r="330" spans="3:63" x14ac:dyDescent="0.25">
      <c r="C330" s="49"/>
      <c r="K330" s="49"/>
      <c r="L330" s="49"/>
      <c r="N330" s="49"/>
      <c r="O330" s="49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</row>
    <row r="331" spans="3:63" x14ac:dyDescent="0.25">
      <c r="C331" s="49"/>
      <c r="K331" s="49"/>
      <c r="L331" s="49"/>
      <c r="N331" s="49"/>
      <c r="O331" s="49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</row>
    <row r="332" spans="3:63" x14ac:dyDescent="0.25">
      <c r="C332" s="49"/>
      <c r="K332" s="49"/>
      <c r="L332" s="49"/>
      <c r="N332" s="49"/>
      <c r="O332" s="49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</row>
    <row r="333" spans="3:63" x14ac:dyDescent="0.25">
      <c r="C333" s="49"/>
      <c r="K333" s="49"/>
      <c r="L333" s="49"/>
      <c r="N333" s="49"/>
      <c r="O333" s="49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</row>
    <row r="334" spans="3:63" x14ac:dyDescent="0.25">
      <c r="C334" s="49"/>
      <c r="K334" s="49"/>
      <c r="L334" s="49"/>
      <c r="N334" s="49"/>
      <c r="O334" s="49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</row>
    <row r="335" spans="3:63" x14ac:dyDescent="0.25">
      <c r="C335" s="49"/>
      <c r="K335" s="49"/>
      <c r="L335" s="49"/>
      <c r="N335" s="49"/>
      <c r="O335" s="49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</row>
    <row r="336" spans="3:63" x14ac:dyDescent="0.25">
      <c r="C336" s="49"/>
      <c r="K336" s="49"/>
      <c r="L336" s="49"/>
      <c r="N336" s="49"/>
      <c r="O336" s="49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</row>
    <row r="337" spans="3:63" x14ac:dyDescent="0.25">
      <c r="C337" s="49"/>
      <c r="K337" s="49"/>
      <c r="L337" s="49"/>
      <c r="N337" s="49"/>
      <c r="O337" s="49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</row>
    <row r="338" spans="3:63" x14ac:dyDescent="0.25">
      <c r="C338" s="49"/>
      <c r="K338" s="49"/>
      <c r="L338" s="49"/>
      <c r="N338" s="49"/>
      <c r="O338" s="49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</row>
    <row r="339" spans="3:63" x14ac:dyDescent="0.25">
      <c r="C339" s="49"/>
      <c r="K339" s="49"/>
      <c r="L339" s="49"/>
      <c r="N339" s="49"/>
      <c r="O339" s="49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</row>
    <row r="340" spans="3:63" x14ac:dyDescent="0.25">
      <c r="C340" s="49"/>
      <c r="K340" s="49"/>
      <c r="L340" s="49"/>
      <c r="N340" s="49"/>
      <c r="O340" s="49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</row>
    <row r="341" spans="3:63" x14ac:dyDescent="0.25">
      <c r="C341" s="49"/>
      <c r="K341" s="49"/>
      <c r="L341" s="49"/>
      <c r="N341" s="49"/>
      <c r="O341" s="49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</row>
    <row r="342" spans="3:63" x14ac:dyDescent="0.25">
      <c r="C342" s="49"/>
      <c r="K342" s="49"/>
      <c r="L342" s="49"/>
      <c r="N342" s="49"/>
      <c r="O342" s="49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</row>
    <row r="343" spans="3:63" x14ac:dyDescent="0.25">
      <c r="C343" s="49"/>
      <c r="K343" s="49"/>
      <c r="L343" s="49"/>
      <c r="N343" s="49"/>
      <c r="O343" s="49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</row>
    <row r="344" spans="3:63" x14ac:dyDescent="0.25">
      <c r="C344" s="49"/>
      <c r="K344" s="49"/>
      <c r="L344" s="49"/>
      <c r="N344" s="49"/>
      <c r="O344" s="49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</row>
    <row r="345" spans="3:63" x14ac:dyDescent="0.25">
      <c r="C345" s="49"/>
      <c r="K345" s="49"/>
      <c r="L345" s="49"/>
      <c r="N345" s="49"/>
      <c r="O345" s="49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</row>
    <row r="346" spans="3:63" x14ac:dyDescent="0.25">
      <c r="C346" s="49"/>
      <c r="K346" s="49"/>
      <c r="L346" s="49"/>
      <c r="N346" s="49"/>
      <c r="O346" s="49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</row>
    <row r="347" spans="3:63" x14ac:dyDescent="0.25">
      <c r="C347" s="49"/>
      <c r="K347" s="49"/>
      <c r="L347" s="49"/>
      <c r="N347" s="49"/>
      <c r="O347" s="49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</row>
    <row r="348" spans="3:63" x14ac:dyDescent="0.25">
      <c r="C348" s="49"/>
      <c r="K348" s="49"/>
      <c r="L348" s="49"/>
      <c r="N348" s="49"/>
      <c r="O348" s="49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</row>
    <row r="349" spans="3:63" x14ac:dyDescent="0.25">
      <c r="C349" s="49"/>
      <c r="K349" s="49"/>
      <c r="L349" s="49"/>
      <c r="N349" s="49"/>
      <c r="O349" s="49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</row>
    <row r="350" spans="3:63" x14ac:dyDescent="0.25">
      <c r="C350" s="49"/>
      <c r="K350" s="49"/>
      <c r="L350" s="49"/>
      <c r="N350" s="49"/>
      <c r="O350" s="49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</row>
    <row r="351" spans="3:63" x14ac:dyDescent="0.25">
      <c r="C351" s="49"/>
      <c r="K351" s="49"/>
      <c r="L351" s="49"/>
      <c r="N351" s="49"/>
      <c r="O351" s="49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</row>
    <row r="352" spans="3:63" x14ac:dyDescent="0.25">
      <c r="C352" s="49"/>
      <c r="K352" s="49"/>
      <c r="L352" s="49"/>
      <c r="N352" s="49"/>
      <c r="O352" s="49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</row>
    <row r="353" spans="3:63" x14ac:dyDescent="0.25">
      <c r="C353" s="49"/>
      <c r="K353" s="49"/>
      <c r="L353" s="49"/>
      <c r="N353" s="49"/>
      <c r="O353" s="49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</row>
    <row r="354" spans="3:63" x14ac:dyDescent="0.25">
      <c r="C354" s="49"/>
      <c r="K354" s="49"/>
      <c r="L354" s="49"/>
      <c r="N354" s="49"/>
      <c r="O354" s="49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</row>
    <row r="355" spans="3:63" x14ac:dyDescent="0.25">
      <c r="C355" s="49"/>
      <c r="K355" s="49"/>
      <c r="L355" s="49"/>
      <c r="N355" s="49"/>
      <c r="O355" s="49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</row>
    <row r="356" spans="3:63" x14ac:dyDescent="0.25">
      <c r="C356" s="49"/>
      <c r="K356" s="49"/>
      <c r="L356" s="49"/>
      <c r="N356" s="49"/>
      <c r="O356" s="49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</row>
    <row r="357" spans="3:63" x14ac:dyDescent="0.25">
      <c r="C357" s="49"/>
      <c r="K357" s="49"/>
      <c r="L357" s="49"/>
      <c r="N357" s="49"/>
      <c r="O357" s="49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</row>
    <row r="358" spans="3:63" x14ac:dyDescent="0.25">
      <c r="C358" s="49"/>
      <c r="K358" s="49"/>
      <c r="L358" s="49"/>
      <c r="N358" s="49"/>
      <c r="O358" s="49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</row>
    <row r="359" spans="3:63" x14ac:dyDescent="0.25">
      <c r="C359" s="49"/>
      <c r="K359" s="49"/>
      <c r="L359" s="49"/>
      <c r="N359" s="49"/>
      <c r="O359" s="49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</row>
    <row r="360" spans="3:63" x14ac:dyDescent="0.25">
      <c r="C360" s="49"/>
      <c r="K360" s="49"/>
      <c r="L360" s="49"/>
      <c r="N360" s="49"/>
      <c r="O360" s="49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</row>
    <row r="361" spans="3:63" x14ac:dyDescent="0.25">
      <c r="C361" s="49"/>
      <c r="K361" s="49"/>
      <c r="L361" s="49"/>
      <c r="N361" s="49"/>
      <c r="O361" s="49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</row>
    <row r="362" spans="3:63" x14ac:dyDescent="0.25">
      <c r="C362" s="49"/>
      <c r="K362" s="49"/>
      <c r="L362" s="49"/>
      <c r="N362" s="49"/>
      <c r="O362" s="49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</row>
    <row r="363" spans="3:63" x14ac:dyDescent="0.25">
      <c r="C363" s="49"/>
      <c r="K363" s="49"/>
      <c r="L363" s="49"/>
      <c r="N363" s="49"/>
      <c r="O363" s="49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</row>
    <row r="364" spans="3:63" x14ac:dyDescent="0.25">
      <c r="C364" s="49"/>
      <c r="K364" s="49"/>
      <c r="L364" s="49"/>
      <c r="N364" s="49"/>
      <c r="O364" s="49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</row>
    <row r="365" spans="3:63" x14ac:dyDescent="0.25">
      <c r="C365" s="49"/>
      <c r="K365" s="49"/>
      <c r="L365" s="49"/>
      <c r="N365" s="49"/>
      <c r="O365" s="49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</row>
    <row r="366" spans="3:63" x14ac:dyDescent="0.25">
      <c r="C366" s="49"/>
      <c r="K366" s="49"/>
      <c r="L366" s="49"/>
      <c r="N366" s="49"/>
      <c r="O366" s="49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</row>
    <row r="367" spans="3:63" x14ac:dyDescent="0.25">
      <c r="C367" s="49"/>
      <c r="K367" s="49"/>
      <c r="L367" s="49"/>
      <c r="N367" s="49"/>
      <c r="O367" s="49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</row>
    <row r="368" spans="3:63" x14ac:dyDescent="0.25">
      <c r="C368" s="49"/>
      <c r="K368" s="49"/>
      <c r="L368" s="49"/>
      <c r="N368" s="49"/>
      <c r="O368" s="49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</row>
    <row r="369" spans="3:63" x14ac:dyDescent="0.25">
      <c r="C369" s="49"/>
      <c r="K369" s="49"/>
      <c r="L369" s="49"/>
      <c r="N369" s="49"/>
      <c r="O369" s="49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</row>
    <row r="370" spans="3:63" x14ac:dyDescent="0.25">
      <c r="C370" s="49"/>
      <c r="K370" s="49"/>
      <c r="L370" s="49"/>
      <c r="N370" s="49"/>
      <c r="O370" s="49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</row>
    <row r="371" spans="3:63" x14ac:dyDescent="0.25">
      <c r="C371" s="49"/>
      <c r="K371" s="49"/>
      <c r="L371" s="49"/>
      <c r="N371" s="49"/>
      <c r="O371" s="49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</row>
    <row r="372" spans="3:63" x14ac:dyDescent="0.25">
      <c r="C372" s="49"/>
      <c r="K372" s="49"/>
      <c r="L372" s="49"/>
      <c r="N372" s="49"/>
      <c r="O372" s="49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</row>
    <row r="373" spans="3:63" x14ac:dyDescent="0.25">
      <c r="C373" s="49"/>
      <c r="K373" s="49"/>
      <c r="L373" s="49"/>
      <c r="N373" s="49"/>
      <c r="O373" s="49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</row>
    <row r="374" spans="3:63" x14ac:dyDescent="0.25">
      <c r="C374" s="49"/>
      <c r="K374" s="49"/>
      <c r="L374" s="49"/>
      <c r="N374" s="49"/>
      <c r="O374" s="49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</row>
    <row r="375" spans="3:63" x14ac:dyDescent="0.25">
      <c r="C375" s="49"/>
      <c r="K375" s="49"/>
      <c r="L375" s="49"/>
      <c r="N375" s="49"/>
      <c r="O375" s="49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</row>
    <row r="376" spans="3:63" x14ac:dyDescent="0.25">
      <c r="C376" s="49"/>
      <c r="K376" s="49"/>
      <c r="L376" s="49"/>
      <c r="N376" s="49"/>
      <c r="O376" s="49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</row>
    <row r="377" spans="3:63" x14ac:dyDescent="0.25">
      <c r="C377" s="49"/>
      <c r="K377" s="49"/>
      <c r="L377" s="49"/>
      <c r="N377" s="49"/>
      <c r="O377" s="49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</row>
    <row r="378" spans="3:63" x14ac:dyDescent="0.25">
      <c r="C378" s="49"/>
      <c r="K378" s="49"/>
      <c r="L378" s="49"/>
      <c r="N378" s="49"/>
      <c r="O378" s="49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</row>
    <row r="379" spans="3:63" x14ac:dyDescent="0.25">
      <c r="C379" s="49"/>
      <c r="K379" s="49"/>
      <c r="L379" s="49"/>
      <c r="N379" s="49"/>
      <c r="O379" s="49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</row>
    <row r="380" spans="3:63" x14ac:dyDescent="0.25">
      <c r="C380" s="49"/>
      <c r="K380" s="49"/>
      <c r="L380" s="49"/>
      <c r="N380" s="49"/>
      <c r="O380" s="49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</row>
    <row r="381" spans="3:63" x14ac:dyDescent="0.25">
      <c r="C381" s="49"/>
      <c r="K381" s="49"/>
      <c r="L381" s="49"/>
      <c r="N381" s="49"/>
      <c r="O381" s="49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</row>
    <row r="382" spans="3:63" x14ac:dyDescent="0.25">
      <c r="C382" s="49"/>
      <c r="K382" s="49"/>
      <c r="L382" s="49"/>
      <c r="N382" s="49"/>
      <c r="O382" s="49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</row>
    <row r="383" spans="3:63" x14ac:dyDescent="0.25">
      <c r="C383" s="49"/>
      <c r="K383" s="49"/>
      <c r="L383" s="49"/>
      <c r="N383" s="49"/>
      <c r="O383" s="49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</row>
    <row r="384" spans="3:63" x14ac:dyDescent="0.25">
      <c r="C384" s="49"/>
      <c r="K384" s="49"/>
      <c r="L384" s="49"/>
      <c r="N384" s="49"/>
      <c r="O384" s="49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</row>
    <row r="385" spans="3:63" x14ac:dyDescent="0.25">
      <c r="C385" s="49"/>
      <c r="K385" s="49"/>
      <c r="L385" s="49"/>
      <c r="N385" s="49"/>
      <c r="O385" s="49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</row>
    <row r="386" spans="3:63" x14ac:dyDescent="0.25">
      <c r="C386" s="49"/>
      <c r="K386" s="49"/>
      <c r="L386" s="49"/>
      <c r="N386" s="49"/>
      <c r="O386" s="49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</row>
    <row r="387" spans="3:63" x14ac:dyDescent="0.25">
      <c r="C387" s="49"/>
      <c r="K387" s="49"/>
      <c r="L387" s="49"/>
      <c r="N387" s="49"/>
      <c r="O387" s="49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</row>
    <row r="388" spans="3:63" x14ac:dyDescent="0.25">
      <c r="C388" s="49"/>
      <c r="K388" s="49"/>
      <c r="L388" s="49"/>
      <c r="N388" s="49"/>
      <c r="O388" s="49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</row>
    <row r="389" spans="3:63" x14ac:dyDescent="0.25">
      <c r="C389" s="49"/>
      <c r="K389" s="49"/>
      <c r="L389" s="49"/>
      <c r="N389" s="49"/>
      <c r="O389" s="49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</row>
    <row r="390" spans="3:63" x14ac:dyDescent="0.25">
      <c r="C390" s="49"/>
      <c r="K390" s="49"/>
      <c r="L390" s="49"/>
      <c r="N390" s="49"/>
      <c r="O390" s="49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</row>
    <row r="391" spans="3:63" x14ac:dyDescent="0.25">
      <c r="C391" s="49"/>
      <c r="K391" s="49"/>
      <c r="L391" s="49"/>
      <c r="N391" s="49"/>
      <c r="O391" s="49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</row>
    <row r="392" spans="3:63" x14ac:dyDescent="0.25">
      <c r="C392" s="49"/>
      <c r="K392" s="49"/>
      <c r="L392" s="49"/>
      <c r="N392" s="49"/>
      <c r="O392" s="49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</row>
    <row r="393" spans="3:63" x14ac:dyDescent="0.25">
      <c r="C393" s="49"/>
      <c r="K393" s="49"/>
      <c r="L393" s="49"/>
      <c r="N393" s="49"/>
      <c r="O393" s="49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</row>
    <row r="394" spans="3:63" x14ac:dyDescent="0.25">
      <c r="C394" s="49"/>
      <c r="K394" s="49"/>
      <c r="L394" s="49"/>
      <c r="N394" s="49"/>
      <c r="O394" s="49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</row>
    <row r="395" spans="3:63" x14ac:dyDescent="0.25">
      <c r="C395" s="49"/>
      <c r="K395" s="49"/>
      <c r="L395" s="49"/>
      <c r="N395" s="49"/>
      <c r="O395" s="49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</row>
    <row r="396" spans="3:63" x14ac:dyDescent="0.25">
      <c r="C396" s="49"/>
      <c r="K396" s="49"/>
      <c r="L396" s="49"/>
      <c r="N396" s="49"/>
      <c r="O396" s="49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</row>
    <row r="397" spans="3:63" x14ac:dyDescent="0.25">
      <c r="C397" s="49"/>
      <c r="K397" s="49"/>
      <c r="L397" s="49"/>
      <c r="N397" s="49"/>
      <c r="O397" s="49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</row>
    <row r="398" spans="3:63" x14ac:dyDescent="0.25">
      <c r="C398" s="49"/>
      <c r="K398" s="49"/>
      <c r="L398" s="49"/>
      <c r="N398" s="49"/>
      <c r="O398" s="49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</row>
    <row r="399" spans="3:63" x14ac:dyDescent="0.25">
      <c r="C399" s="49"/>
      <c r="K399" s="49"/>
      <c r="L399" s="49"/>
      <c r="N399" s="49"/>
      <c r="O399" s="49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</row>
    <row r="400" spans="3:63" x14ac:dyDescent="0.25">
      <c r="C400" s="49"/>
      <c r="K400" s="49"/>
      <c r="L400" s="49"/>
      <c r="N400" s="49"/>
      <c r="O400" s="49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</row>
    <row r="401" spans="3:63" x14ac:dyDescent="0.25">
      <c r="C401" s="49"/>
      <c r="K401" s="49"/>
      <c r="L401" s="49"/>
      <c r="N401" s="49"/>
      <c r="O401" s="49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</row>
    <row r="402" spans="3:63" x14ac:dyDescent="0.25">
      <c r="C402" s="49"/>
      <c r="K402" s="49"/>
      <c r="L402" s="49"/>
      <c r="N402" s="49"/>
      <c r="O402" s="49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</row>
    <row r="403" spans="3:63" x14ac:dyDescent="0.25">
      <c r="C403" s="49"/>
      <c r="K403" s="49"/>
      <c r="L403" s="49"/>
      <c r="N403" s="49"/>
      <c r="O403" s="49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</row>
    <row r="404" spans="3:63" x14ac:dyDescent="0.25">
      <c r="C404" s="49"/>
      <c r="K404" s="49"/>
      <c r="L404" s="49"/>
      <c r="N404" s="49"/>
      <c r="O404" s="49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</row>
    <row r="405" spans="3:63" x14ac:dyDescent="0.25">
      <c r="C405" s="49"/>
      <c r="K405" s="49"/>
      <c r="L405" s="49"/>
      <c r="N405" s="49"/>
      <c r="O405" s="49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</row>
    <row r="406" spans="3:63" x14ac:dyDescent="0.25">
      <c r="C406" s="49"/>
      <c r="K406" s="49"/>
      <c r="L406" s="49"/>
      <c r="N406" s="49"/>
      <c r="O406" s="49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</row>
    <row r="407" spans="3:63" x14ac:dyDescent="0.25">
      <c r="C407" s="49"/>
      <c r="K407" s="49"/>
      <c r="L407" s="49"/>
      <c r="N407" s="49"/>
      <c r="O407" s="49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</row>
    <row r="408" spans="3:63" x14ac:dyDescent="0.25">
      <c r="C408" s="49"/>
      <c r="K408" s="49"/>
      <c r="L408" s="49"/>
      <c r="N408" s="49"/>
      <c r="O408" s="49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</row>
    <row r="409" spans="3:63" x14ac:dyDescent="0.25">
      <c r="C409" s="49"/>
      <c r="K409" s="49"/>
      <c r="L409" s="49"/>
      <c r="N409" s="49"/>
      <c r="O409" s="49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</row>
    <row r="410" spans="3:63" x14ac:dyDescent="0.25">
      <c r="C410" s="49"/>
      <c r="K410" s="49"/>
      <c r="L410" s="49"/>
      <c r="N410" s="49"/>
      <c r="O410" s="49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</row>
    <row r="411" spans="3:63" x14ac:dyDescent="0.25">
      <c r="C411" s="49"/>
      <c r="K411" s="49"/>
      <c r="L411" s="49"/>
      <c r="N411" s="49"/>
      <c r="O411" s="49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</row>
    <row r="412" spans="3:63" x14ac:dyDescent="0.25">
      <c r="C412" s="49"/>
      <c r="K412" s="49"/>
      <c r="L412" s="49"/>
      <c r="N412" s="49"/>
      <c r="O412" s="49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</row>
    <row r="413" spans="3:63" x14ac:dyDescent="0.25">
      <c r="C413" s="49"/>
      <c r="K413" s="49"/>
      <c r="L413" s="49"/>
      <c r="N413" s="49"/>
      <c r="O413" s="49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</row>
    <row r="414" spans="3:63" x14ac:dyDescent="0.25">
      <c r="C414" s="49"/>
      <c r="K414" s="49"/>
      <c r="L414" s="49"/>
      <c r="N414" s="49"/>
      <c r="O414" s="49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</row>
    <row r="415" spans="3:63" x14ac:dyDescent="0.25">
      <c r="C415" s="49"/>
      <c r="K415" s="49"/>
      <c r="L415" s="49"/>
      <c r="N415" s="49"/>
      <c r="O415" s="49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</row>
    <row r="416" spans="3:63" x14ac:dyDescent="0.25">
      <c r="C416" s="49"/>
      <c r="K416" s="49"/>
      <c r="L416" s="49"/>
      <c r="N416" s="49"/>
      <c r="O416" s="49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</row>
    <row r="417" spans="3:63" x14ac:dyDescent="0.25">
      <c r="C417" s="49"/>
      <c r="K417" s="49"/>
      <c r="L417" s="49"/>
      <c r="N417" s="49"/>
      <c r="O417" s="49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</row>
    <row r="418" spans="3:63" x14ac:dyDescent="0.25">
      <c r="C418" s="49"/>
      <c r="K418" s="49"/>
      <c r="L418" s="49"/>
      <c r="N418" s="49"/>
      <c r="O418" s="49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</row>
    <row r="419" spans="3:63" x14ac:dyDescent="0.25">
      <c r="C419" s="49"/>
      <c r="K419" s="49"/>
      <c r="L419" s="49"/>
      <c r="N419" s="49"/>
      <c r="O419" s="49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</row>
    <row r="420" spans="3:63" x14ac:dyDescent="0.25">
      <c r="C420" s="49"/>
      <c r="K420" s="49"/>
      <c r="L420" s="49"/>
      <c r="N420" s="49"/>
      <c r="O420" s="49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</row>
    <row r="421" spans="3:63" x14ac:dyDescent="0.25">
      <c r="C421" s="49"/>
      <c r="K421" s="49"/>
      <c r="L421" s="49"/>
      <c r="N421" s="49"/>
      <c r="O421" s="49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</row>
    <row r="422" spans="3:63" x14ac:dyDescent="0.25">
      <c r="C422" s="49"/>
      <c r="K422" s="49"/>
      <c r="L422" s="49"/>
      <c r="N422" s="49"/>
      <c r="O422" s="49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</row>
    <row r="423" spans="3:63" x14ac:dyDescent="0.25">
      <c r="C423" s="49"/>
      <c r="K423" s="49"/>
      <c r="L423" s="49"/>
      <c r="N423" s="49"/>
      <c r="O423" s="49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</row>
    <row r="424" spans="3:63" x14ac:dyDescent="0.25">
      <c r="C424" s="49"/>
      <c r="K424" s="49"/>
      <c r="L424" s="49"/>
      <c r="N424" s="49"/>
      <c r="O424" s="49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</row>
    <row r="425" spans="3:63" x14ac:dyDescent="0.25">
      <c r="C425" s="49"/>
      <c r="K425" s="49"/>
      <c r="L425" s="49"/>
      <c r="N425" s="49"/>
      <c r="O425" s="49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</row>
    <row r="426" spans="3:63" x14ac:dyDescent="0.25">
      <c r="C426" s="49"/>
      <c r="K426" s="49"/>
      <c r="L426" s="49"/>
      <c r="N426" s="49"/>
      <c r="O426" s="49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</row>
    <row r="427" spans="3:63" x14ac:dyDescent="0.25">
      <c r="C427" s="49"/>
      <c r="K427" s="49"/>
      <c r="L427" s="49"/>
      <c r="N427" s="49"/>
      <c r="O427" s="49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</row>
    <row r="428" spans="3:63" x14ac:dyDescent="0.25">
      <c r="C428" s="49"/>
      <c r="K428" s="49"/>
      <c r="L428" s="49"/>
      <c r="N428" s="49"/>
      <c r="O428" s="49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</row>
    <row r="429" spans="3:63" x14ac:dyDescent="0.25">
      <c r="C429" s="49"/>
      <c r="K429" s="49"/>
      <c r="L429" s="49"/>
      <c r="N429" s="49"/>
      <c r="O429" s="49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</row>
    <row r="430" spans="3:63" x14ac:dyDescent="0.25">
      <c r="C430" s="49"/>
      <c r="K430" s="49"/>
      <c r="L430" s="49"/>
      <c r="N430" s="49"/>
      <c r="O430" s="49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</row>
    <row r="431" spans="3:63" x14ac:dyDescent="0.25">
      <c r="C431" s="49"/>
      <c r="K431" s="49"/>
      <c r="L431" s="49"/>
      <c r="N431" s="49"/>
      <c r="O431" s="49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</row>
    <row r="432" spans="3:63" x14ac:dyDescent="0.25">
      <c r="C432" s="49"/>
      <c r="K432" s="49"/>
      <c r="L432" s="49"/>
      <c r="N432" s="49"/>
      <c r="O432" s="49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</row>
    <row r="433" spans="3:63" x14ac:dyDescent="0.25">
      <c r="C433" s="49"/>
      <c r="K433" s="49"/>
      <c r="L433" s="49"/>
      <c r="N433" s="49"/>
      <c r="O433" s="49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</row>
    <row r="434" spans="3:63" x14ac:dyDescent="0.25">
      <c r="C434" s="49"/>
      <c r="K434" s="49"/>
      <c r="L434" s="49"/>
      <c r="N434" s="49"/>
      <c r="O434" s="49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</row>
    <row r="435" spans="3:63" x14ac:dyDescent="0.25">
      <c r="C435" s="49"/>
      <c r="K435" s="49"/>
      <c r="L435" s="49"/>
      <c r="N435" s="49"/>
      <c r="O435" s="49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</row>
    <row r="436" spans="3:63" x14ac:dyDescent="0.25">
      <c r="C436" s="49"/>
      <c r="K436" s="49"/>
      <c r="L436" s="49"/>
      <c r="N436" s="49"/>
      <c r="O436" s="49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</row>
    <row r="437" spans="3:63" x14ac:dyDescent="0.25">
      <c r="C437" s="49"/>
      <c r="K437" s="49"/>
      <c r="L437" s="49"/>
      <c r="N437" s="49"/>
      <c r="O437" s="49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</row>
    <row r="438" spans="3:63" x14ac:dyDescent="0.25">
      <c r="C438" s="49"/>
      <c r="K438" s="49"/>
      <c r="L438" s="49"/>
      <c r="N438" s="49"/>
      <c r="O438" s="49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</row>
    <row r="439" spans="3:63" x14ac:dyDescent="0.25">
      <c r="C439" s="49"/>
      <c r="K439" s="49"/>
      <c r="L439" s="49"/>
      <c r="N439" s="49"/>
      <c r="O439" s="49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</row>
    <row r="440" spans="3:63" x14ac:dyDescent="0.25">
      <c r="C440" s="49"/>
      <c r="K440" s="49"/>
      <c r="L440" s="49"/>
      <c r="N440" s="49"/>
      <c r="O440" s="49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</row>
    <row r="441" spans="3:63" x14ac:dyDescent="0.25">
      <c r="C441" s="49"/>
      <c r="K441" s="49"/>
      <c r="L441" s="49"/>
      <c r="N441" s="49"/>
      <c r="O441" s="49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</row>
    <row r="442" spans="3:63" x14ac:dyDescent="0.25">
      <c r="C442" s="49"/>
      <c r="K442" s="49"/>
      <c r="L442" s="49"/>
      <c r="N442" s="49"/>
      <c r="O442" s="49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</row>
    <row r="443" spans="3:63" x14ac:dyDescent="0.25">
      <c r="C443" s="49"/>
      <c r="K443" s="49"/>
      <c r="L443" s="49"/>
      <c r="N443" s="49"/>
      <c r="O443" s="49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</row>
    <row r="444" spans="3:63" x14ac:dyDescent="0.25">
      <c r="C444" s="49"/>
      <c r="K444" s="49"/>
      <c r="L444" s="49"/>
      <c r="N444" s="49"/>
      <c r="O444" s="49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</row>
    <row r="445" spans="3:63" x14ac:dyDescent="0.25">
      <c r="C445" s="49"/>
      <c r="O445" s="49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</row>
    <row r="446" spans="3:63" x14ac:dyDescent="0.25">
      <c r="O446" s="49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</row>
    <row r="447" spans="3:63" x14ac:dyDescent="0.25">
      <c r="O447" s="49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</row>
    <row r="448" spans="3:63" x14ac:dyDescent="0.25">
      <c r="O448" s="49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</row>
    <row r="449" spans="15:63" x14ac:dyDescent="0.25">
      <c r="O449" s="49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</row>
    <row r="450" spans="15:63" x14ac:dyDescent="0.25">
      <c r="O450" s="49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</row>
    <row r="451" spans="15:63" x14ac:dyDescent="0.25">
      <c r="O451" s="49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</row>
    <row r="452" spans="15:63" x14ac:dyDescent="0.25">
      <c r="O452" s="49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</row>
    <row r="453" spans="15:63" x14ac:dyDescent="0.2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</row>
    <row r="454" spans="15:63" x14ac:dyDescent="0.2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</row>
    <row r="455" spans="15:63" x14ac:dyDescent="0.2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</row>
    <row r="456" spans="15:63" x14ac:dyDescent="0.2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</row>
    <row r="457" spans="15:63" x14ac:dyDescent="0.2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</row>
    <row r="458" spans="15:63" x14ac:dyDescent="0.2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</row>
    <row r="459" spans="15:63" x14ac:dyDescent="0.2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</row>
    <row r="460" spans="15:63" x14ac:dyDescent="0.2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</row>
    <row r="461" spans="15:63" x14ac:dyDescent="0.2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</row>
    <row r="462" spans="15:63" x14ac:dyDescent="0.2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</row>
    <row r="463" spans="15:63" x14ac:dyDescent="0.2"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</row>
    <row r="464" spans="15:63" x14ac:dyDescent="0.2"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</row>
    <row r="465" spans="18:63" x14ac:dyDescent="0.2"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</row>
    <row r="466" spans="18:63" x14ac:dyDescent="0.2"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</row>
    <row r="467" spans="18:63" x14ac:dyDescent="0.2"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</row>
    <row r="468" spans="18:63" x14ac:dyDescent="0.2"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</row>
    <row r="469" spans="18:63" x14ac:dyDescent="0.2"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</row>
    <row r="470" spans="18:63" x14ac:dyDescent="0.2"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</row>
    <row r="471" spans="18:63" x14ac:dyDescent="0.2"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</row>
    <row r="472" spans="18:63" x14ac:dyDescent="0.2"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</row>
    <row r="473" spans="18:63" x14ac:dyDescent="0.2"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</row>
    <row r="474" spans="18:63" x14ac:dyDescent="0.2"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</row>
  </sheetData>
  <mergeCells count="37">
    <mergeCell ref="BI1:BK1"/>
    <mergeCell ref="AW1:AY1"/>
    <mergeCell ref="BC1:BE1"/>
    <mergeCell ref="BL94:BL97"/>
    <mergeCell ref="D64:E67"/>
    <mergeCell ref="D69:E77"/>
    <mergeCell ref="P66:Q69"/>
    <mergeCell ref="P71:Q74"/>
    <mergeCell ref="AN1:AP1"/>
    <mergeCell ref="AQ1:AS1"/>
    <mergeCell ref="AG1:AJ1"/>
    <mergeCell ref="AT1:AV1"/>
    <mergeCell ref="AZ1:BB1"/>
    <mergeCell ref="C1:C2"/>
    <mergeCell ref="BF1:BH1"/>
    <mergeCell ref="A1:A2"/>
    <mergeCell ref="B1:B2"/>
    <mergeCell ref="AK1:AM1"/>
    <mergeCell ref="D1:D2"/>
    <mergeCell ref="E1:I1"/>
    <mergeCell ref="J1:J2"/>
    <mergeCell ref="K1:K2"/>
    <mergeCell ref="L1:L2"/>
    <mergeCell ref="M1:O1"/>
    <mergeCell ref="P1:R1"/>
    <mergeCell ref="S1:V1"/>
    <mergeCell ref="W1:Y1"/>
    <mergeCell ref="Z1:AB1"/>
    <mergeCell ref="AC1:AF1"/>
    <mergeCell ref="S3:S36"/>
    <mergeCell ref="T3:T36"/>
    <mergeCell ref="S37:S51"/>
    <mergeCell ref="V37:V51"/>
    <mergeCell ref="U37:U51"/>
    <mergeCell ref="U3:U36"/>
    <mergeCell ref="V3:V36"/>
    <mergeCell ref="T37:T51"/>
  </mergeCells>
  <conditionalFormatting sqref="P3:P36">
    <cfRule type="cellIs" dxfId="5" priority="4" operator="between">
      <formula>18.5</formula>
      <formula>24.9</formula>
    </cfRule>
    <cfRule type="cellIs" dxfId="4" priority="5" operator="lessThan">
      <formula>18.5</formula>
    </cfRule>
    <cfRule type="cellIs" priority="6" operator="lessThanOrEqual">
      <formula>18.4</formula>
    </cfRule>
    <cfRule type="cellIs" dxfId="3" priority="7" operator="lessThan">
      <formula>18.4</formula>
    </cfRule>
    <cfRule type="cellIs" dxfId="2" priority="8" operator="lessThan">
      <formula>18.5</formula>
    </cfRule>
  </conditionalFormatting>
  <conditionalFormatting sqref="P37:P51">
    <cfRule type="cellIs" dxfId="1" priority="1" operator="between">
      <formula>18.5</formula>
      <formula>24.9</formula>
    </cfRule>
    <cfRule type="cellIs" dxfId="0" priority="2" operator="lessThan">
      <formula>18.5</formula>
    </cfRule>
    <cfRule type="cellIs" priority="3" operator="lessThan">
      <formula>18.5</formula>
    </cfRule>
  </conditionalFormatting>
  <pageMargins left="0.7" right="0.7" top="0.75" bottom="0.75" header="0.3" footer="0.3"/>
  <pageSetup paperSize="9" scale="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BIVA Synchro Data Base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Jorge Castizo</cp:lastModifiedBy>
  <dcterms:created xsi:type="dcterms:W3CDTF">2014-05-18T05:11:20Z</dcterms:created>
  <dcterms:modified xsi:type="dcterms:W3CDTF">2017-05-11T13:02:18Z</dcterms:modified>
</cp:coreProperties>
</file>