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isi1.lerner.ccf.org\DerwinKlab\Manuscripts\Jinjin_OA gel\PLOS one\Revision\"/>
    </mc:Choice>
  </mc:AlternateContent>
  <bookViews>
    <workbookView xWindow="0" yWindow="0" windowWidth="28800" windowHeight="12435"/>
  </bookViews>
  <sheets>
    <sheet name="OA in vitro release ELISA" sheetId="1" r:id="rId1"/>
    <sheet name="TA Muscle CSA" sheetId="2" r:id="rId2"/>
    <sheet name="CD68 Score" sheetId="3" r:id="rId3"/>
    <sheet name="Gel Resorpt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4" l="1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X10" i="4"/>
  <c r="AI10" i="4" s="1"/>
  <c r="AI9" i="4"/>
  <c r="AI8" i="4"/>
  <c r="X7" i="4"/>
  <c r="U7" i="4"/>
  <c r="AI6" i="4"/>
  <c r="AI5" i="4"/>
  <c r="AI4" i="4"/>
  <c r="AI3" i="4"/>
  <c r="R2" i="4"/>
  <c r="O2" i="4"/>
  <c r="L2" i="4"/>
  <c r="I2" i="4"/>
  <c r="AI7" i="4" l="1"/>
  <c r="AI2" i="4"/>
</calcChain>
</file>

<file path=xl/sharedStrings.xml><?xml version="1.0" encoding="utf-8"?>
<sst xmlns="http://schemas.openxmlformats.org/spreadsheetml/2006/main" count="262" uniqueCount="105">
  <si>
    <t>2 wks Normal</t>
  </si>
  <si>
    <t>4 wks Normal</t>
  </si>
  <si>
    <t>TA28L</t>
  </si>
  <si>
    <t>TA28R</t>
  </si>
  <si>
    <t>SD</t>
  </si>
  <si>
    <t>Average</t>
  </si>
  <si>
    <t>TA29L</t>
  </si>
  <si>
    <t>TA29R</t>
  </si>
  <si>
    <t>2 wks Gel Only</t>
  </si>
  <si>
    <t>TA26R</t>
  </si>
  <si>
    <t>TA27R</t>
  </si>
  <si>
    <t>TA24R</t>
  </si>
  <si>
    <t>TA25R</t>
  </si>
  <si>
    <t>4 wks Gel Only</t>
  </si>
  <si>
    <t>TA30 Right</t>
  </si>
  <si>
    <t>TA20 Right</t>
  </si>
  <si>
    <t>TA21 Right</t>
  </si>
  <si>
    <t>TA17R</t>
  </si>
  <si>
    <t>TA22R</t>
  </si>
  <si>
    <t>TA30 R</t>
  </si>
  <si>
    <t>TA20 R</t>
  </si>
  <si>
    <t>TA21 R</t>
  </si>
  <si>
    <t>2 wk Low OA</t>
  </si>
  <si>
    <t>TA26L</t>
  </si>
  <si>
    <t>TA27L</t>
  </si>
  <si>
    <t>4 wk Low OA</t>
  </si>
  <si>
    <t>TA23 Left</t>
  </si>
  <si>
    <t>TA30 Left</t>
  </si>
  <si>
    <t>TA22L</t>
  </si>
  <si>
    <t>TA23 L</t>
  </si>
  <si>
    <t>2 wk High OA</t>
  </si>
  <si>
    <t>TA24L</t>
  </si>
  <si>
    <t>TA25L</t>
  </si>
  <si>
    <t>4 wk High OA</t>
  </si>
  <si>
    <t>TA20 Left</t>
  </si>
  <si>
    <t>TA21 Left</t>
  </si>
  <si>
    <t>TA20 L</t>
  </si>
  <si>
    <t>TA21 L</t>
  </si>
  <si>
    <t>1ug OA 2 wks</t>
  </si>
  <si>
    <t>CD68 (periphery)</t>
  </si>
  <si>
    <t>CD68 (Center)</t>
  </si>
  <si>
    <t>10ug OA 2 wks</t>
  </si>
  <si>
    <t>CD68</t>
  </si>
  <si>
    <t>1ug OA 4 wks</t>
  </si>
  <si>
    <t>10 ug OA 4wks</t>
  </si>
  <si>
    <t>TA19 Left</t>
  </si>
  <si>
    <t>TA16 Left</t>
  </si>
  <si>
    <t>TA22 Left</t>
  </si>
  <si>
    <t>TA17 Left</t>
  </si>
  <si>
    <t>TA26 Left</t>
  </si>
  <si>
    <t>TA24 Left</t>
  </si>
  <si>
    <t>TA27 Left</t>
  </si>
  <si>
    <t>TA25 Left</t>
  </si>
  <si>
    <t>TA19 Right</t>
  </si>
  <si>
    <t>TA16 Right</t>
  </si>
  <si>
    <t>TA22 Right</t>
  </si>
  <si>
    <t>TA17 Right</t>
  </si>
  <si>
    <t>TA26 Right</t>
  </si>
  <si>
    <t>TA24 Right</t>
  </si>
  <si>
    <t>TA23 Right</t>
  </si>
  <si>
    <t>TA27 Right</t>
  </si>
  <si>
    <t>TA25 Right</t>
  </si>
  <si>
    <t>High OA</t>
  </si>
  <si>
    <t>Low OA</t>
  </si>
  <si>
    <t>Low control</t>
  </si>
  <si>
    <t>High control</t>
  </si>
  <si>
    <t>Treatment</t>
  </si>
  <si>
    <t>No treament</t>
  </si>
  <si>
    <t>STD</t>
  </si>
  <si>
    <t>Periphery</t>
  </si>
  <si>
    <t>2 wk Periphery</t>
  </si>
  <si>
    <t>Low</t>
  </si>
  <si>
    <t>4 wk Periphery</t>
  </si>
  <si>
    <t>control</t>
  </si>
  <si>
    <t xml:space="preserve">Center </t>
  </si>
  <si>
    <t>2 wk center</t>
  </si>
  <si>
    <t xml:space="preserve">High </t>
  </si>
  <si>
    <t>4 wk center</t>
  </si>
  <si>
    <t>Avg Gel</t>
  </si>
  <si>
    <t>2wk</t>
  </si>
  <si>
    <t>TA16L</t>
  </si>
  <si>
    <t>L</t>
  </si>
  <si>
    <t>High</t>
  </si>
  <si>
    <t>TA19L</t>
  </si>
  <si>
    <t xml:space="preserve">Low </t>
  </si>
  <si>
    <t>TA16R</t>
  </si>
  <si>
    <t>R</t>
  </si>
  <si>
    <t>None</t>
  </si>
  <si>
    <t>TA19R</t>
  </si>
  <si>
    <t>4wk</t>
  </si>
  <si>
    <t>TA17L</t>
  </si>
  <si>
    <t>normal</t>
  </si>
  <si>
    <t>time zero</t>
  </si>
  <si>
    <t>TA31L</t>
  </si>
  <si>
    <t>Step Level</t>
  </si>
  <si>
    <t>Step Level (mm)</t>
  </si>
  <si>
    <t>2 wk gel only</t>
  </si>
  <si>
    <t>4 wk gel only</t>
  </si>
  <si>
    <t>Total supernatant (ul)</t>
  </si>
  <si>
    <t>total OA from last time</t>
  </si>
  <si>
    <t>Percentage (%)</t>
  </si>
  <si>
    <t>AVG</t>
  </si>
  <si>
    <t>OA concentration (ug/ml) from ELISA</t>
  </si>
  <si>
    <t>OA in the supernatant (ug)</t>
  </si>
  <si>
    <t>Total released OA (ug)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</si>
</sst>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13" sqref="D13"/>
    </sheetView>
  </sheetViews>
  <sheetFormatPr defaultRowHeight="15" x14ac:dyDescent="0.25"/>
  <cols>
    <col min="1" max="1" width="34.28515625" bestFit="1" customWidth="1"/>
    <col min="2" max="2" width="20.42578125" bestFit="1" customWidth="1"/>
    <col min="3" max="3" width="24.85546875" bestFit="1" customWidth="1"/>
    <col min="4" max="4" width="21.5703125" bestFit="1" customWidth="1"/>
    <col min="5" max="5" width="21" bestFit="1" customWidth="1"/>
    <col min="6" max="6" width="14.5703125" bestFit="1" customWidth="1"/>
  </cols>
  <sheetData>
    <row r="1" spans="1:8" x14ac:dyDescent="0.25">
      <c r="A1" t="s">
        <v>102</v>
      </c>
      <c r="B1" t="s">
        <v>98</v>
      </c>
      <c r="C1" t="s">
        <v>103</v>
      </c>
      <c r="D1" t="s">
        <v>99</v>
      </c>
      <c r="E1" t="s">
        <v>104</v>
      </c>
      <c r="F1" t="s">
        <v>100</v>
      </c>
      <c r="G1" t="s">
        <v>101</v>
      </c>
      <c r="H1" t="s">
        <v>68</v>
      </c>
    </row>
    <row r="2" spans="1:8" x14ac:dyDescent="0.25">
      <c r="A2" s="42">
        <v>1.7976807500000001E-2</v>
      </c>
      <c r="B2" s="42">
        <v>500</v>
      </c>
      <c r="C2" s="42">
        <v>8.9884037500000003E-3</v>
      </c>
      <c r="D2" s="42">
        <v>2.5170974570000004E-2</v>
      </c>
      <c r="E2" s="42">
        <v>3.4159378320000003E-2</v>
      </c>
      <c r="F2" s="42">
        <v>3.4159378320000005</v>
      </c>
      <c r="G2" s="42">
        <v>3.5711528043333325</v>
      </c>
      <c r="H2" s="42">
        <v>0.26223373520825327</v>
      </c>
    </row>
    <row r="3" spans="1:8" x14ac:dyDescent="0.25">
      <c r="A3" s="42">
        <v>2.0784790000000001E-2</v>
      </c>
      <c r="B3" s="42">
        <v>500</v>
      </c>
      <c r="C3" s="42">
        <v>1.0392395E-2</v>
      </c>
      <c r="D3" s="42">
        <v>2.3843591459999994E-2</v>
      </c>
      <c r="E3" s="42">
        <v>3.4235986459999992E-2</v>
      </c>
      <c r="F3" s="42">
        <v>3.4235986459999994</v>
      </c>
      <c r="G3" s="42"/>
      <c r="H3" s="42"/>
    </row>
    <row r="4" spans="1:8" x14ac:dyDescent="0.25">
      <c r="A4" s="42">
        <v>2.1904044999999997E-2</v>
      </c>
      <c r="B4" s="42">
        <v>500</v>
      </c>
      <c r="C4" s="42">
        <v>1.0952022499999998E-2</v>
      </c>
      <c r="D4" s="42">
        <v>2.7787196849999994E-2</v>
      </c>
      <c r="E4" s="42">
        <v>3.8739219349999993E-2</v>
      </c>
      <c r="F4" s="42">
        <v>3.8739219349999994</v>
      </c>
      <c r="G4" s="42"/>
      <c r="H4" s="42"/>
    </row>
    <row r="5" spans="1:8" x14ac:dyDescent="0.25">
      <c r="A5" s="42">
        <v>0.65802579999999988</v>
      </c>
      <c r="B5" s="42">
        <v>500</v>
      </c>
      <c r="C5" s="42">
        <v>0.32901289999999994</v>
      </c>
      <c r="D5" s="42">
        <v>0.2656776414</v>
      </c>
      <c r="E5" s="42">
        <v>0.59469054139999988</v>
      </c>
      <c r="F5" s="42">
        <v>5.9469054139999988</v>
      </c>
      <c r="G5" s="42">
        <v>7.5196825796666671</v>
      </c>
      <c r="H5" s="42">
        <v>2.8283341235766066</v>
      </c>
    </row>
    <row r="6" spans="1:8" x14ac:dyDescent="0.25">
      <c r="A6" s="42">
        <v>0.45527330000000005</v>
      </c>
      <c r="B6" s="42">
        <v>500</v>
      </c>
      <c r="C6" s="42">
        <v>0.22763665000000002</v>
      </c>
      <c r="D6" s="42">
        <v>0.35509443059999996</v>
      </c>
      <c r="E6" s="42">
        <v>0.58273108060000001</v>
      </c>
      <c r="F6" s="42">
        <v>5.8273108059999998</v>
      </c>
      <c r="G6" s="42"/>
      <c r="H6" s="42"/>
    </row>
    <row r="7" spans="1:8" x14ac:dyDescent="0.25">
      <c r="A7" s="42">
        <v>0.91725760000000012</v>
      </c>
      <c r="B7" s="42">
        <v>500</v>
      </c>
      <c r="C7" s="42">
        <v>0.45862880000000006</v>
      </c>
      <c r="D7" s="42">
        <v>0.61985435189999982</v>
      </c>
      <c r="E7" s="42">
        <v>1.0784831519</v>
      </c>
      <c r="F7" s="42">
        <v>10.784831519000001</v>
      </c>
      <c r="G7" s="42"/>
      <c r="H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C29" sqref="C29"/>
    </sheetView>
  </sheetViews>
  <sheetFormatPr defaultRowHeight="15" x14ac:dyDescent="0.25"/>
  <cols>
    <col min="2" max="4" width="12.85546875" bestFit="1" customWidth="1"/>
    <col min="6" max="6" width="14" bestFit="1" customWidth="1"/>
    <col min="10" max="10" width="12.140625" bestFit="1" customWidth="1"/>
  </cols>
  <sheetData>
    <row r="1" spans="2:17" x14ac:dyDescent="0.25">
      <c r="B1" s="43" t="s">
        <v>0</v>
      </c>
      <c r="C1" s="43"/>
      <c r="D1" s="43" t="s">
        <v>1</v>
      </c>
      <c r="E1" s="43"/>
      <c r="F1" s="43" t="s">
        <v>8</v>
      </c>
      <c r="G1" s="43"/>
      <c r="H1" s="43" t="s">
        <v>13</v>
      </c>
      <c r="I1" s="43"/>
      <c r="J1" s="43" t="s">
        <v>22</v>
      </c>
      <c r="K1" s="43"/>
      <c r="L1" s="43" t="s">
        <v>25</v>
      </c>
      <c r="M1" s="43"/>
      <c r="N1" s="43" t="s">
        <v>30</v>
      </c>
      <c r="O1" s="43"/>
      <c r="P1" s="43" t="s">
        <v>33</v>
      </c>
      <c r="Q1" s="43"/>
    </row>
    <row r="2" spans="2:17" x14ac:dyDescent="0.25">
      <c r="B2" s="12" t="s">
        <v>2</v>
      </c>
      <c r="C2" s="12">
        <v>105.2</v>
      </c>
      <c r="D2" s="12" t="s">
        <v>6</v>
      </c>
      <c r="E2" s="12">
        <v>98.5</v>
      </c>
      <c r="F2" s="13" t="s">
        <v>9</v>
      </c>
      <c r="G2" s="12">
        <v>61.8</v>
      </c>
      <c r="H2" s="14" t="s">
        <v>19</v>
      </c>
      <c r="I2" s="12">
        <v>69.5</v>
      </c>
      <c r="J2" s="15" t="s">
        <v>23</v>
      </c>
      <c r="K2" s="12">
        <v>88.3</v>
      </c>
      <c r="L2" s="14" t="s">
        <v>29</v>
      </c>
      <c r="M2" s="12">
        <v>100.2</v>
      </c>
      <c r="N2" s="15" t="s">
        <v>31</v>
      </c>
      <c r="O2" s="12">
        <v>75.7</v>
      </c>
      <c r="P2" s="14" t="s">
        <v>36</v>
      </c>
      <c r="Q2" s="14">
        <v>68.599999999999994</v>
      </c>
    </row>
    <row r="3" spans="2:17" x14ac:dyDescent="0.25">
      <c r="B3" s="12" t="s">
        <v>3</v>
      </c>
      <c r="C3" s="12">
        <v>91.5</v>
      </c>
      <c r="D3" s="12" t="s">
        <v>7</v>
      </c>
      <c r="E3" s="12">
        <v>122.8</v>
      </c>
      <c r="F3" s="15" t="s">
        <v>10</v>
      </c>
      <c r="G3" s="12">
        <v>88.8</v>
      </c>
      <c r="H3" s="14" t="s">
        <v>20</v>
      </c>
      <c r="I3" s="14">
        <v>91.3</v>
      </c>
      <c r="J3" s="13" t="s">
        <v>24</v>
      </c>
      <c r="K3" s="12">
        <v>86.5</v>
      </c>
      <c r="L3" s="14" t="s">
        <v>28</v>
      </c>
      <c r="M3" s="12">
        <v>86.5</v>
      </c>
      <c r="N3" s="14" t="s">
        <v>32</v>
      </c>
      <c r="O3" s="12">
        <v>87</v>
      </c>
      <c r="P3" s="14" t="s">
        <v>37</v>
      </c>
      <c r="Q3" s="14">
        <v>42.9</v>
      </c>
    </row>
    <row r="4" spans="2:17" x14ac:dyDescent="0.25">
      <c r="B4" s="12"/>
      <c r="C4" s="12"/>
      <c r="D4" s="12"/>
      <c r="E4" s="12"/>
      <c r="F4" s="15" t="s">
        <v>11</v>
      </c>
      <c r="G4" s="12">
        <v>91.4</v>
      </c>
      <c r="H4" s="14" t="s">
        <v>21</v>
      </c>
      <c r="I4" s="14">
        <v>84.5</v>
      </c>
      <c r="J4" s="12"/>
      <c r="K4" s="12"/>
      <c r="L4" s="12"/>
      <c r="M4" s="12"/>
      <c r="N4" s="12"/>
      <c r="O4" s="12"/>
      <c r="P4" s="12"/>
      <c r="Q4" s="12"/>
    </row>
    <row r="5" spans="2:17" x14ac:dyDescent="0.25">
      <c r="B5" s="12"/>
      <c r="C5" s="12"/>
      <c r="D5" s="12"/>
      <c r="E5" s="12"/>
      <c r="F5" s="14" t="s">
        <v>12</v>
      </c>
      <c r="G5" s="12">
        <v>76.3</v>
      </c>
      <c r="H5" s="14" t="s">
        <v>18</v>
      </c>
      <c r="I5" s="14">
        <v>71.400000000000006</v>
      </c>
      <c r="J5" s="12"/>
      <c r="K5" s="12"/>
      <c r="L5" s="12"/>
      <c r="M5" s="12"/>
      <c r="N5" s="12"/>
      <c r="O5" s="12"/>
      <c r="P5" s="12"/>
      <c r="Q5" s="12"/>
    </row>
    <row r="6" spans="2:17" x14ac:dyDescent="0.25">
      <c r="B6" s="16" t="s">
        <v>5</v>
      </c>
      <c r="C6" s="12">
        <v>98.35</v>
      </c>
      <c r="D6" s="12"/>
      <c r="E6" s="12">
        <v>110.65</v>
      </c>
      <c r="F6" s="12"/>
      <c r="G6" s="12">
        <v>79.58</v>
      </c>
      <c r="H6" s="12"/>
      <c r="I6" s="14">
        <v>79.180000000000007</v>
      </c>
      <c r="J6" s="12"/>
      <c r="K6" s="12">
        <v>87.4</v>
      </c>
      <c r="L6" s="12"/>
      <c r="M6" s="12">
        <v>93.35</v>
      </c>
      <c r="N6" s="12"/>
      <c r="O6" s="12">
        <v>81.349999999999994</v>
      </c>
      <c r="P6" s="12"/>
      <c r="Q6" s="12">
        <v>55.75</v>
      </c>
    </row>
    <row r="7" spans="2:17" x14ac:dyDescent="0.25">
      <c r="B7" s="16" t="s">
        <v>4</v>
      </c>
      <c r="C7" s="12">
        <v>9.69</v>
      </c>
      <c r="D7" s="12"/>
      <c r="E7" s="12">
        <v>17.18</v>
      </c>
      <c r="F7" s="12"/>
      <c r="G7" s="12">
        <v>13.56</v>
      </c>
      <c r="H7" s="12"/>
      <c r="I7" s="14">
        <v>10.48</v>
      </c>
      <c r="J7" s="12"/>
      <c r="K7" s="12">
        <v>1.27</v>
      </c>
      <c r="L7" s="12"/>
      <c r="M7" s="12">
        <v>9.69</v>
      </c>
      <c r="N7" s="12"/>
      <c r="O7" s="12">
        <v>7.99</v>
      </c>
      <c r="P7" s="12"/>
      <c r="Q7" s="12">
        <v>18.170000000000002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0" workbookViewId="0">
      <selection activeCell="D30" sqref="D30"/>
    </sheetView>
  </sheetViews>
  <sheetFormatPr defaultRowHeight="15" x14ac:dyDescent="0.25"/>
  <cols>
    <col min="1" max="1" width="12.5703125" bestFit="1" customWidth="1"/>
    <col min="2" max="2" width="16.140625" bestFit="1" customWidth="1"/>
    <col min="3" max="3" width="13.42578125" bestFit="1" customWidth="1"/>
    <col min="4" max="4" width="13.7109375" bestFit="1" customWidth="1"/>
    <col min="5" max="5" width="16.140625" bestFit="1" customWidth="1"/>
    <col min="6" max="6" width="13.42578125" bestFit="1" customWidth="1"/>
    <col min="7" max="7" width="12.5703125" bestFit="1" customWidth="1"/>
    <col min="8" max="8" width="16.140625" bestFit="1" customWidth="1"/>
    <col min="9" max="9" width="13.42578125" bestFit="1" customWidth="1"/>
    <col min="10" max="10" width="13.7109375" bestFit="1" customWidth="1"/>
    <col min="11" max="11" width="16.140625" bestFit="1" customWidth="1"/>
    <col min="12" max="12" width="13.42578125" bestFit="1" customWidth="1"/>
  </cols>
  <sheetData>
    <row r="1" spans="1:12" x14ac:dyDescent="0.25">
      <c r="A1" t="s">
        <v>38</v>
      </c>
      <c r="B1" t="s">
        <v>39</v>
      </c>
      <c r="C1" t="s">
        <v>40</v>
      </c>
      <c r="D1" t="s">
        <v>41</v>
      </c>
      <c r="E1" t="s">
        <v>39</v>
      </c>
      <c r="F1" t="s">
        <v>40</v>
      </c>
      <c r="G1" t="s">
        <v>43</v>
      </c>
      <c r="H1" t="s">
        <v>39</v>
      </c>
      <c r="I1" t="s">
        <v>40</v>
      </c>
      <c r="J1" t="s">
        <v>44</v>
      </c>
      <c r="K1" t="s">
        <v>39</v>
      </c>
      <c r="L1" t="s">
        <v>40</v>
      </c>
    </row>
    <row r="2" spans="1:12" x14ac:dyDescent="0.25">
      <c r="A2" t="s">
        <v>45</v>
      </c>
      <c r="B2">
        <v>2</v>
      </c>
      <c r="C2">
        <v>1</v>
      </c>
      <c r="D2" t="s">
        <v>46</v>
      </c>
      <c r="E2">
        <v>2</v>
      </c>
      <c r="F2">
        <v>2</v>
      </c>
      <c r="G2" t="s">
        <v>47</v>
      </c>
      <c r="H2">
        <v>1</v>
      </c>
      <c r="I2">
        <v>1</v>
      </c>
      <c r="J2" t="s">
        <v>48</v>
      </c>
      <c r="K2">
        <v>1</v>
      </c>
      <c r="L2">
        <v>1</v>
      </c>
    </row>
    <row r="3" spans="1:12" x14ac:dyDescent="0.25">
      <c r="A3" t="s">
        <v>49</v>
      </c>
      <c r="B3">
        <v>1</v>
      </c>
      <c r="C3">
        <v>1</v>
      </c>
      <c r="D3" t="s">
        <v>50</v>
      </c>
      <c r="E3">
        <v>1</v>
      </c>
      <c r="F3">
        <v>1</v>
      </c>
      <c r="G3" t="s">
        <v>26</v>
      </c>
      <c r="H3">
        <v>2</v>
      </c>
      <c r="I3">
        <v>2</v>
      </c>
      <c r="J3" t="s">
        <v>34</v>
      </c>
      <c r="K3">
        <v>1</v>
      </c>
      <c r="L3">
        <v>3</v>
      </c>
    </row>
    <row r="4" spans="1:12" x14ac:dyDescent="0.25">
      <c r="A4" t="s">
        <v>51</v>
      </c>
      <c r="B4">
        <v>2</v>
      </c>
      <c r="C4">
        <v>1</v>
      </c>
      <c r="D4" t="s">
        <v>52</v>
      </c>
      <c r="E4">
        <v>4</v>
      </c>
      <c r="F4">
        <v>1</v>
      </c>
      <c r="G4" t="s">
        <v>27</v>
      </c>
      <c r="H4">
        <v>1</v>
      </c>
      <c r="I4">
        <v>3</v>
      </c>
      <c r="J4" t="s">
        <v>35</v>
      </c>
      <c r="K4">
        <v>1</v>
      </c>
      <c r="L4">
        <v>3</v>
      </c>
    </row>
    <row r="5" spans="1:12" x14ac:dyDescent="0.25">
      <c r="A5" t="s">
        <v>53</v>
      </c>
      <c r="B5">
        <v>3</v>
      </c>
      <c r="C5">
        <v>1</v>
      </c>
      <c r="D5" t="s">
        <v>54</v>
      </c>
      <c r="E5">
        <v>3</v>
      </c>
      <c r="F5">
        <v>1</v>
      </c>
      <c r="G5" t="s">
        <v>55</v>
      </c>
      <c r="H5">
        <v>1</v>
      </c>
      <c r="I5">
        <v>1</v>
      </c>
      <c r="J5" t="s">
        <v>56</v>
      </c>
      <c r="K5">
        <v>1</v>
      </c>
      <c r="L5">
        <v>1</v>
      </c>
    </row>
    <row r="6" spans="1:12" x14ac:dyDescent="0.25">
      <c r="A6" t="s">
        <v>57</v>
      </c>
      <c r="B6">
        <v>1</v>
      </c>
      <c r="C6">
        <v>1</v>
      </c>
      <c r="D6" t="s">
        <v>58</v>
      </c>
      <c r="E6">
        <v>3</v>
      </c>
      <c r="F6">
        <v>2</v>
      </c>
      <c r="G6" t="s">
        <v>59</v>
      </c>
      <c r="H6">
        <v>2</v>
      </c>
      <c r="I6">
        <v>3</v>
      </c>
      <c r="J6" t="s">
        <v>15</v>
      </c>
      <c r="K6">
        <v>3</v>
      </c>
      <c r="L6">
        <v>1</v>
      </c>
    </row>
    <row r="7" spans="1:12" x14ac:dyDescent="0.25">
      <c r="A7" t="s">
        <v>60</v>
      </c>
      <c r="B7">
        <v>1</v>
      </c>
      <c r="C7">
        <v>1</v>
      </c>
      <c r="D7" t="s">
        <v>61</v>
      </c>
      <c r="E7">
        <v>3</v>
      </c>
      <c r="F7">
        <v>2</v>
      </c>
      <c r="G7" t="s">
        <v>14</v>
      </c>
      <c r="H7">
        <v>1</v>
      </c>
      <c r="I7">
        <v>2</v>
      </c>
      <c r="J7" t="s">
        <v>16</v>
      </c>
      <c r="K7">
        <v>1</v>
      </c>
      <c r="L7">
        <v>2</v>
      </c>
    </row>
    <row r="9" spans="1:12" x14ac:dyDescent="0.25">
      <c r="A9" t="s">
        <v>38</v>
      </c>
      <c r="B9" t="s">
        <v>39</v>
      </c>
      <c r="C9" t="s">
        <v>40</v>
      </c>
      <c r="D9" t="s">
        <v>41</v>
      </c>
      <c r="E9" t="s">
        <v>42</v>
      </c>
      <c r="F9" t="s">
        <v>40</v>
      </c>
      <c r="G9" t="s">
        <v>43</v>
      </c>
      <c r="H9" t="s">
        <v>42</v>
      </c>
      <c r="I9" t="s">
        <v>40</v>
      </c>
      <c r="J9" t="s">
        <v>44</v>
      </c>
      <c r="K9" t="s">
        <v>42</v>
      </c>
      <c r="L9" t="s">
        <v>40</v>
      </c>
    </row>
    <row r="10" spans="1:12" x14ac:dyDescent="0.25">
      <c r="A10" t="s">
        <v>45</v>
      </c>
      <c r="B10">
        <v>5</v>
      </c>
      <c r="C10">
        <v>1</v>
      </c>
      <c r="D10" t="s">
        <v>46</v>
      </c>
      <c r="E10">
        <v>5</v>
      </c>
      <c r="F10">
        <v>2</v>
      </c>
      <c r="G10" t="s">
        <v>47</v>
      </c>
      <c r="H10">
        <v>4</v>
      </c>
      <c r="I10">
        <v>1</v>
      </c>
      <c r="J10" t="s">
        <v>48</v>
      </c>
      <c r="K10">
        <v>4</v>
      </c>
      <c r="L10">
        <v>1</v>
      </c>
    </row>
    <row r="11" spans="1:12" x14ac:dyDescent="0.25">
      <c r="A11" t="s">
        <v>49</v>
      </c>
      <c r="B11">
        <v>4</v>
      </c>
      <c r="C11">
        <v>1</v>
      </c>
      <c r="D11" t="s">
        <v>50</v>
      </c>
      <c r="E11">
        <v>4</v>
      </c>
      <c r="F11">
        <v>1</v>
      </c>
      <c r="G11" t="s">
        <v>26</v>
      </c>
      <c r="H11">
        <v>5</v>
      </c>
      <c r="I11">
        <v>2</v>
      </c>
      <c r="J11" t="s">
        <v>34</v>
      </c>
      <c r="K11">
        <v>4</v>
      </c>
      <c r="L11">
        <v>3</v>
      </c>
    </row>
    <row r="12" spans="1:12" x14ac:dyDescent="0.25">
      <c r="A12" t="s">
        <v>51</v>
      </c>
      <c r="B12">
        <v>5</v>
      </c>
      <c r="C12">
        <v>1</v>
      </c>
      <c r="D12" t="s">
        <v>52</v>
      </c>
      <c r="E12">
        <v>7</v>
      </c>
      <c r="F12">
        <v>1</v>
      </c>
      <c r="G12" t="s">
        <v>27</v>
      </c>
      <c r="H12">
        <v>4</v>
      </c>
      <c r="I12">
        <v>3</v>
      </c>
      <c r="J12" t="s">
        <v>35</v>
      </c>
      <c r="K12">
        <v>4</v>
      </c>
      <c r="L12">
        <v>3</v>
      </c>
    </row>
    <row r="13" spans="1:12" x14ac:dyDescent="0.25">
      <c r="A13" t="s">
        <v>53</v>
      </c>
      <c r="B13">
        <v>6</v>
      </c>
      <c r="C13">
        <v>1</v>
      </c>
      <c r="D13" t="s">
        <v>54</v>
      </c>
      <c r="E13">
        <v>6</v>
      </c>
      <c r="F13">
        <v>1</v>
      </c>
      <c r="G13" t="s">
        <v>55</v>
      </c>
      <c r="H13">
        <v>4</v>
      </c>
      <c r="I13">
        <v>1</v>
      </c>
      <c r="J13" t="s">
        <v>56</v>
      </c>
      <c r="K13">
        <v>4</v>
      </c>
      <c r="L13">
        <v>1</v>
      </c>
    </row>
    <row r="14" spans="1:12" x14ac:dyDescent="0.25">
      <c r="A14" t="s">
        <v>57</v>
      </c>
      <c r="B14">
        <v>4</v>
      </c>
      <c r="C14">
        <v>1</v>
      </c>
      <c r="D14" t="s">
        <v>58</v>
      </c>
      <c r="E14">
        <v>6</v>
      </c>
      <c r="F14">
        <v>2</v>
      </c>
      <c r="G14" t="s">
        <v>59</v>
      </c>
      <c r="H14">
        <v>5</v>
      </c>
      <c r="I14">
        <v>3</v>
      </c>
      <c r="J14" t="s">
        <v>15</v>
      </c>
      <c r="K14">
        <v>6</v>
      </c>
      <c r="L14">
        <v>1</v>
      </c>
    </row>
    <row r="15" spans="1:12" x14ac:dyDescent="0.25">
      <c r="A15" t="s">
        <v>60</v>
      </c>
      <c r="B15">
        <v>4</v>
      </c>
      <c r="C15">
        <v>1</v>
      </c>
      <c r="D15" t="s">
        <v>61</v>
      </c>
      <c r="E15">
        <v>6</v>
      </c>
      <c r="F15">
        <v>2</v>
      </c>
      <c r="G15" t="s">
        <v>14</v>
      </c>
      <c r="H15">
        <v>4</v>
      </c>
      <c r="I15">
        <v>2</v>
      </c>
      <c r="J15" t="s">
        <v>16</v>
      </c>
      <c r="K15">
        <v>4</v>
      </c>
      <c r="L15">
        <v>2</v>
      </c>
    </row>
    <row r="17" spans="1:18" x14ac:dyDescent="0.25">
      <c r="B17" t="s">
        <v>62</v>
      </c>
      <c r="F17" t="s">
        <v>63</v>
      </c>
      <c r="J17" t="s">
        <v>64</v>
      </c>
      <c r="N17" t="s">
        <v>65</v>
      </c>
      <c r="Q17" t="s">
        <v>66</v>
      </c>
      <c r="R17" t="s">
        <v>67</v>
      </c>
    </row>
    <row r="18" spans="1:18" x14ac:dyDescent="0.25">
      <c r="C18" t="s">
        <v>68</v>
      </c>
      <c r="F18" t="s">
        <v>69</v>
      </c>
      <c r="G18" t="s">
        <v>68</v>
      </c>
      <c r="J18" t="s">
        <v>69</v>
      </c>
      <c r="K18" t="s">
        <v>68</v>
      </c>
      <c r="N18" t="s">
        <v>69</v>
      </c>
      <c r="O18" t="s">
        <v>68</v>
      </c>
      <c r="Q18" t="s">
        <v>69</v>
      </c>
      <c r="R18" t="s">
        <v>68</v>
      </c>
    </row>
    <row r="19" spans="1:18" x14ac:dyDescent="0.25">
      <c r="A19" t="s">
        <v>70</v>
      </c>
      <c r="B19">
        <v>5.333333333333333</v>
      </c>
      <c r="C19">
        <v>1.5275252316519474</v>
      </c>
      <c r="F19">
        <v>4.666666666666667</v>
      </c>
      <c r="G19">
        <v>0.57735026918962784</v>
      </c>
      <c r="J19">
        <v>4.666666666666667</v>
      </c>
      <c r="K19">
        <v>1.1547005383792526</v>
      </c>
      <c r="N19">
        <v>6</v>
      </c>
      <c r="O19">
        <v>0</v>
      </c>
      <c r="P19" t="s">
        <v>71</v>
      </c>
      <c r="Q19">
        <v>4.5</v>
      </c>
      <c r="R19">
        <v>0.54772255750516607</v>
      </c>
    </row>
    <row r="20" spans="1:18" x14ac:dyDescent="0.25">
      <c r="A20" t="s">
        <v>72</v>
      </c>
      <c r="B20">
        <v>4</v>
      </c>
      <c r="C20">
        <v>0</v>
      </c>
      <c r="F20">
        <v>4.333333333333333</v>
      </c>
      <c r="G20">
        <v>0.57735026918962473</v>
      </c>
      <c r="J20">
        <v>4.333333333333333</v>
      </c>
      <c r="K20">
        <v>0.57735026918962584</v>
      </c>
      <c r="N20">
        <v>4.666666666666667</v>
      </c>
      <c r="O20">
        <v>1.1547005383792526</v>
      </c>
      <c r="P20" t="s">
        <v>73</v>
      </c>
      <c r="Q20">
        <v>4.5</v>
      </c>
      <c r="R20">
        <v>0.83666002653407556</v>
      </c>
    </row>
    <row r="21" spans="1:18" x14ac:dyDescent="0.25">
      <c r="B21" t="s">
        <v>74</v>
      </c>
      <c r="C21" t="s">
        <v>68</v>
      </c>
      <c r="F21" t="s">
        <v>74</v>
      </c>
      <c r="G21" t="s">
        <v>68</v>
      </c>
      <c r="J21" t="s">
        <v>74</v>
      </c>
      <c r="K21" t="s">
        <v>68</v>
      </c>
      <c r="N21" t="s">
        <v>74</v>
      </c>
      <c r="O21" t="s">
        <v>68</v>
      </c>
      <c r="Q21" t="s">
        <v>69</v>
      </c>
      <c r="R21" t="s">
        <v>68</v>
      </c>
    </row>
    <row r="22" spans="1:18" x14ac:dyDescent="0.25">
      <c r="A22" t="s">
        <v>75</v>
      </c>
      <c r="B22">
        <v>1.3333333333333333</v>
      </c>
      <c r="C22">
        <v>0.57735026918962584</v>
      </c>
      <c r="F22">
        <v>1</v>
      </c>
      <c r="G22">
        <v>0</v>
      </c>
      <c r="J22">
        <v>1</v>
      </c>
      <c r="K22">
        <v>0</v>
      </c>
      <c r="N22">
        <v>1.6666666666666667</v>
      </c>
      <c r="O22">
        <v>0.57735026918962551</v>
      </c>
      <c r="P22" t="s">
        <v>76</v>
      </c>
      <c r="Q22">
        <v>4.666666666666667</v>
      </c>
      <c r="R22">
        <v>1.2110601416389974</v>
      </c>
    </row>
    <row r="23" spans="1:18" x14ac:dyDescent="0.25">
      <c r="A23" t="s">
        <v>77</v>
      </c>
      <c r="B23">
        <v>2.3333333333333335</v>
      </c>
      <c r="C23">
        <v>1.1547005383792517</v>
      </c>
      <c r="F23">
        <v>2</v>
      </c>
      <c r="G23">
        <v>1</v>
      </c>
      <c r="J23">
        <v>2</v>
      </c>
      <c r="K23">
        <v>1</v>
      </c>
      <c r="N23">
        <v>1.3333333333333333</v>
      </c>
      <c r="O23">
        <v>0.57735026918962584</v>
      </c>
      <c r="P23" t="s">
        <v>73</v>
      </c>
      <c r="Q23">
        <v>5.333333333333333</v>
      </c>
      <c r="R23">
        <v>1.0327955589886455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U34" sqref="U34"/>
    </sheetView>
  </sheetViews>
  <sheetFormatPr defaultRowHeight="15" x14ac:dyDescent="0.25"/>
  <cols>
    <col min="5" max="5" width="15.5703125" bestFit="1" customWidth="1"/>
    <col min="8" max="8" width="15.5703125" bestFit="1" customWidth="1"/>
    <col min="23" max="23" width="15.5703125" bestFit="1" customWidth="1"/>
    <col min="32" max="32" width="15.5703125" bestFit="1" customWidth="1"/>
    <col min="37" max="37" width="12.42578125" bestFit="1" customWidth="1"/>
  </cols>
  <sheetData>
    <row r="1" spans="1:39" x14ac:dyDescent="0.25">
      <c r="A1" t="s">
        <v>94</v>
      </c>
      <c r="C1" s="17"/>
      <c r="D1" s="17"/>
      <c r="E1" t="s">
        <v>95</v>
      </c>
      <c r="F1">
        <v>0.5</v>
      </c>
      <c r="H1" t="s">
        <v>95</v>
      </c>
      <c r="I1">
        <v>1</v>
      </c>
      <c r="K1" t="s">
        <v>95</v>
      </c>
      <c r="L1">
        <v>1.5</v>
      </c>
      <c r="N1" t="s">
        <v>95</v>
      </c>
      <c r="O1">
        <v>2</v>
      </c>
      <c r="Q1" t="s">
        <v>95</v>
      </c>
      <c r="R1">
        <v>2.5</v>
      </c>
      <c r="T1" t="s">
        <v>95</v>
      </c>
      <c r="U1">
        <v>3</v>
      </c>
      <c r="W1" t="s">
        <v>95</v>
      </c>
      <c r="X1">
        <v>3.5</v>
      </c>
      <c r="Z1" t="s">
        <v>95</v>
      </c>
      <c r="AA1">
        <v>4</v>
      </c>
      <c r="AC1" t="s">
        <v>95</v>
      </c>
      <c r="AD1">
        <v>4.5</v>
      </c>
      <c r="AF1" t="s">
        <v>95</v>
      </c>
      <c r="AI1" t="s">
        <v>78</v>
      </c>
      <c r="AL1" t="s">
        <v>5</v>
      </c>
      <c r="AM1" t="s">
        <v>4</v>
      </c>
    </row>
    <row r="2" spans="1:39" x14ac:dyDescent="0.25">
      <c r="A2" s="18" t="s">
        <v>79</v>
      </c>
      <c r="B2" s="19" t="s">
        <v>80</v>
      </c>
      <c r="C2" s="20" t="s">
        <v>81</v>
      </c>
      <c r="D2" s="21" t="s">
        <v>82</v>
      </c>
      <c r="E2" s="22">
        <v>0.5</v>
      </c>
      <c r="F2" s="23">
        <v>0</v>
      </c>
      <c r="G2" s="24">
        <v>11.6</v>
      </c>
      <c r="H2" s="25">
        <v>1</v>
      </c>
      <c r="I2" s="26">
        <f>7.5+3+0.2</f>
        <v>10.7</v>
      </c>
      <c r="J2" s="24">
        <v>22.5</v>
      </c>
      <c r="K2" s="25">
        <v>1.5</v>
      </c>
      <c r="L2" s="26">
        <f>1.1+7.3+4.9</f>
        <v>13.3</v>
      </c>
      <c r="M2" s="24">
        <v>29.5</v>
      </c>
      <c r="N2" s="25">
        <v>2</v>
      </c>
      <c r="O2" s="26">
        <f>1.7+4.7+2.1</f>
        <v>8.5</v>
      </c>
      <c r="P2" s="24">
        <v>21.4</v>
      </c>
      <c r="Q2" s="25">
        <v>2.5</v>
      </c>
      <c r="R2" s="26">
        <f>0.4+0.8+1.2+8.8</f>
        <v>11.200000000000001</v>
      </c>
      <c r="S2" s="24">
        <v>26.4</v>
      </c>
      <c r="T2" s="25">
        <v>3</v>
      </c>
      <c r="U2" s="26">
        <v>3.4</v>
      </c>
      <c r="V2" s="24">
        <v>19.2</v>
      </c>
      <c r="W2" s="25">
        <v>3.5</v>
      </c>
      <c r="X2" s="26"/>
      <c r="Y2" s="24"/>
      <c r="Z2" s="25">
        <v>4</v>
      </c>
      <c r="AA2" s="26"/>
      <c r="AB2" s="24"/>
      <c r="AC2" s="40">
        <v>4.5</v>
      </c>
      <c r="AD2" s="26"/>
      <c r="AE2" s="24"/>
      <c r="AF2" s="25">
        <v>5</v>
      </c>
      <c r="AG2" s="26"/>
      <c r="AH2" s="27"/>
      <c r="AI2" s="11">
        <f t="shared" ref="AI2:AI7" si="0">AVERAGE(I2,L2,O2,R2,U2,X2,AA2,AD2,AG2)</f>
        <v>9.42</v>
      </c>
      <c r="AK2" t="s">
        <v>96</v>
      </c>
      <c r="AL2">
        <v>20.49</v>
      </c>
      <c r="AM2">
        <v>3.91</v>
      </c>
    </row>
    <row r="3" spans="1:39" x14ac:dyDescent="0.25">
      <c r="A3" s="18" t="s">
        <v>79</v>
      </c>
      <c r="B3" s="10" t="s">
        <v>31</v>
      </c>
      <c r="C3" s="20" t="s">
        <v>81</v>
      </c>
      <c r="D3" s="21" t="s">
        <v>82</v>
      </c>
      <c r="E3" s="22">
        <v>0.5</v>
      </c>
      <c r="F3" s="23"/>
      <c r="G3" s="24"/>
      <c r="H3" s="25">
        <v>1</v>
      </c>
      <c r="I3" s="26"/>
      <c r="J3" s="24">
        <v>6.1</v>
      </c>
      <c r="K3" s="25">
        <v>1.5</v>
      </c>
      <c r="L3" s="26">
        <v>6.7</v>
      </c>
      <c r="M3" s="24">
        <v>12.8</v>
      </c>
      <c r="N3" s="25">
        <v>2</v>
      </c>
      <c r="O3" s="26">
        <v>10.1</v>
      </c>
      <c r="P3" s="24">
        <v>16.3</v>
      </c>
      <c r="Q3" s="25">
        <v>2.5</v>
      </c>
      <c r="R3" s="26">
        <v>12.7</v>
      </c>
      <c r="S3" s="24">
        <v>19.100000000000001</v>
      </c>
      <c r="T3" s="25">
        <v>3</v>
      </c>
      <c r="U3" s="26">
        <v>14.8</v>
      </c>
      <c r="V3" s="24">
        <v>22.6</v>
      </c>
      <c r="W3" s="25">
        <v>3.5</v>
      </c>
      <c r="X3" s="26">
        <v>14.2</v>
      </c>
      <c r="Y3" s="24">
        <v>23.4</v>
      </c>
      <c r="Z3" s="25">
        <v>4</v>
      </c>
      <c r="AA3" s="26">
        <v>8.1999999999999993</v>
      </c>
      <c r="AB3" s="24">
        <v>21.2</v>
      </c>
      <c r="AC3" s="40">
        <v>4.5</v>
      </c>
      <c r="AD3" s="26"/>
      <c r="AE3" s="24"/>
      <c r="AF3" s="25">
        <v>5</v>
      </c>
      <c r="AG3" s="26"/>
      <c r="AH3" s="27"/>
      <c r="AI3" s="11">
        <f t="shared" si="0"/>
        <v>11.116666666666667</v>
      </c>
      <c r="AK3" t="s">
        <v>97</v>
      </c>
      <c r="AL3">
        <v>7.35</v>
      </c>
      <c r="AM3">
        <v>0.98</v>
      </c>
    </row>
    <row r="4" spans="1:39" x14ac:dyDescent="0.25">
      <c r="A4" s="18" t="s">
        <v>79</v>
      </c>
      <c r="B4" s="6" t="s">
        <v>32</v>
      </c>
      <c r="C4" s="20" t="s">
        <v>81</v>
      </c>
      <c r="D4" s="21" t="s">
        <v>82</v>
      </c>
      <c r="E4" s="22">
        <v>0.5</v>
      </c>
      <c r="F4" s="23"/>
      <c r="G4" s="24"/>
      <c r="H4" s="25">
        <v>1</v>
      </c>
      <c r="I4" s="26"/>
      <c r="J4" s="24"/>
      <c r="K4" s="25">
        <v>1.5</v>
      </c>
      <c r="L4" s="26"/>
      <c r="M4" s="24"/>
      <c r="N4" s="25">
        <v>2</v>
      </c>
      <c r="O4" s="26"/>
      <c r="P4" s="24"/>
      <c r="Q4" s="25">
        <v>2.5</v>
      </c>
      <c r="R4" s="26"/>
      <c r="S4" s="24"/>
      <c r="T4" s="25">
        <v>3</v>
      </c>
      <c r="U4" s="26">
        <v>21.9</v>
      </c>
      <c r="V4" s="24">
        <v>38.5</v>
      </c>
      <c r="W4" s="25">
        <v>3.5</v>
      </c>
      <c r="X4" s="28">
        <v>27.5</v>
      </c>
      <c r="Y4" s="24">
        <v>38.9</v>
      </c>
      <c r="Z4" s="25">
        <v>4</v>
      </c>
      <c r="AA4" s="26"/>
      <c r="AB4" s="24"/>
      <c r="AC4" s="40">
        <v>4.5</v>
      </c>
      <c r="AD4" s="26"/>
      <c r="AE4" s="24"/>
      <c r="AF4" s="25">
        <v>5</v>
      </c>
      <c r="AG4" s="26"/>
      <c r="AH4" s="27"/>
      <c r="AI4" s="11">
        <f t="shared" si="0"/>
        <v>24.7</v>
      </c>
      <c r="AK4" t="s">
        <v>22</v>
      </c>
      <c r="AL4">
        <v>19.787199999999999</v>
      </c>
      <c r="AM4">
        <v>7.34</v>
      </c>
    </row>
    <row r="5" spans="1:39" x14ac:dyDescent="0.25">
      <c r="A5" s="18" t="s">
        <v>79</v>
      </c>
      <c r="B5" s="19" t="s">
        <v>83</v>
      </c>
      <c r="C5" s="20" t="s">
        <v>81</v>
      </c>
      <c r="D5" s="21" t="s">
        <v>84</v>
      </c>
      <c r="E5" s="22">
        <v>0.5</v>
      </c>
      <c r="F5" s="23"/>
      <c r="G5" s="24"/>
      <c r="H5" s="25">
        <v>1</v>
      </c>
      <c r="I5" s="26"/>
      <c r="J5" s="24"/>
      <c r="K5" s="25">
        <v>1.5</v>
      </c>
      <c r="L5" s="26"/>
      <c r="M5" s="24"/>
      <c r="N5" s="25">
        <v>2</v>
      </c>
      <c r="O5" s="26"/>
      <c r="P5" s="24"/>
      <c r="Q5" s="25">
        <v>2.5</v>
      </c>
      <c r="R5" s="26">
        <v>28.6</v>
      </c>
      <c r="S5" s="24">
        <v>35.200000000000003</v>
      </c>
      <c r="T5" s="25">
        <v>3</v>
      </c>
      <c r="U5" s="26">
        <v>30.5</v>
      </c>
      <c r="V5" s="24">
        <v>39.799999999999997</v>
      </c>
      <c r="W5" s="25">
        <v>3.5</v>
      </c>
      <c r="X5" s="26">
        <v>25.6</v>
      </c>
      <c r="Y5" s="24">
        <v>36.200000000000003</v>
      </c>
      <c r="Z5" s="25">
        <v>4</v>
      </c>
      <c r="AA5" s="26"/>
      <c r="AB5" s="24"/>
      <c r="AC5" s="40">
        <v>4.5</v>
      </c>
      <c r="AD5" s="26"/>
      <c r="AE5" s="24"/>
      <c r="AF5" s="25">
        <v>5</v>
      </c>
      <c r="AG5" s="26"/>
      <c r="AH5" s="27"/>
      <c r="AI5" s="11">
        <f t="shared" si="0"/>
        <v>28.233333333333334</v>
      </c>
      <c r="AK5" t="s">
        <v>25</v>
      </c>
      <c r="AL5">
        <v>8.1999999999999993</v>
      </c>
      <c r="AM5">
        <v>5.59</v>
      </c>
    </row>
    <row r="6" spans="1:39" x14ac:dyDescent="0.25">
      <c r="A6" s="18" t="s">
        <v>79</v>
      </c>
      <c r="B6" s="8" t="s">
        <v>23</v>
      </c>
      <c r="C6" s="9" t="s">
        <v>81</v>
      </c>
      <c r="D6" s="21" t="s">
        <v>84</v>
      </c>
      <c r="E6" s="22">
        <v>0.5</v>
      </c>
      <c r="F6" s="26"/>
      <c r="G6" s="24"/>
      <c r="H6" s="25">
        <v>1</v>
      </c>
      <c r="I6" s="26"/>
      <c r="J6" s="24"/>
      <c r="K6" s="25">
        <v>1.5</v>
      </c>
      <c r="L6" s="26"/>
      <c r="M6" s="24"/>
      <c r="N6" s="25">
        <v>2</v>
      </c>
      <c r="O6" s="26"/>
      <c r="P6" s="24"/>
      <c r="Q6" s="25">
        <v>2.5</v>
      </c>
      <c r="R6" s="26"/>
      <c r="S6" s="24"/>
      <c r="T6" s="25">
        <v>3</v>
      </c>
      <c r="U6" s="26">
        <v>14.9</v>
      </c>
      <c r="V6" s="24">
        <v>18.600000000000001</v>
      </c>
      <c r="W6" s="25">
        <v>3.5</v>
      </c>
      <c r="X6" s="26">
        <v>14.9</v>
      </c>
      <c r="Y6" s="24"/>
      <c r="Z6" s="25">
        <v>4</v>
      </c>
      <c r="AA6" s="26">
        <v>18.600000000000001</v>
      </c>
      <c r="AB6" s="24"/>
      <c r="AC6" s="40">
        <v>4.5</v>
      </c>
      <c r="AD6" s="26">
        <v>17.5</v>
      </c>
      <c r="AE6" s="24"/>
      <c r="AF6" s="25">
        <v>5</v>
      </c>
      <c r="AG6" s="26">
        <v>14.8</v>
      </c>
      <c r="AH6" s="27"/>
      <c r="AI6" s="11">
        <f t="shared" si="0"/>
        <v>16.14</v>
      </c>
      <c r="AK6" t="s">
        <v>30</v>
      </c>
      <c r="AL6">
        <v>15.08</v>
      </c>
      <c r="AM6">
        <v>8.3800000000000008</v>
      </c>
    </row>
    <row r="7" spans="1:39" x14ac:dyDescent="0.25">
      <c r="A7" s="18" t="s">
        <v>79</v>
      </c>
      <c r="B7" s="9" t="s">
        <v>24</v>
      </c>
      <c r="C7" s="9" t="s">
        <v>81</v>
      </c>
      <c r="D7" s="21" t="s">
        <v>84</v>
      </c>
      <c r="E7" s="22">
        <v>0.5</v>
      </c>
      <c r="F7" s="26"/>
      <c r="G7" s="24"/>
      <c r="H7" s="25">
        <v>1</v>
      </c>
      <c r="I7" s="26"/>
      <c r="J7" s="24"/>
      <c r="K7" s="25">
        <v>1.5</v>
      </c>
      <c r="L7" s="26">
        <v>15.9</v>
      </c>
      <c r="M7" s="24"/>
      <c r="N7" s="25">
        <v>2</v>
      </c>
      <c r="O7" s="26">
        <v>18.5</v>
      </c>
      <c r="P7" s="24">
        <v>26.7</v>
      </c>
      <c r="Q7" s="25">
        <v>2.5</v>
      </c>
      <c r="R7" s="26">
        <v>18</v>
      </c>
      <c r="S7" s="24">
        <v>27.3</v>
      </c>
      <c r="T7" s="25">
        <v>3</v>
      </c>
      <c r="U7" s="26">
        <f>9.45+9.58</f>
        <v>19.03</v>
      </c>
      <c r="V7" s="24"/>
      <c r="W7" s="25">
        <v>3.5</v>
      </c>
      <c r="X7" s="26">
        <f>7.2+8.5</f>
        <v>15.7</v>
      </c>
      <c r="Y7" s="24"/>
      <c r="Z7" s="25">
        <v>4</v>
      </c>
      <c r="AA7" s="26">
        <v>2.8</v>
      </c>
      <c r="AB7" s="24"/>
      <c r="AC7" s="40">
        <v>4.5</v>
      </c>
      <c r="AD7" s="26"/>
      <c r="AE7" s="24"/>
      <c r="AF7" s="25">
        <v>5</v>
      </c>
      <c r="AG7" s="26"/>
      <c r="AH7" s="27"/>
      <c r="AI7" s="11">
        <f t="shared" si="0"/>
        <v>14.988333333333335</v>
      </c>
      <c r="AK7" t="s">
        <v>33</v>
      </c>
      <c r="AL7">
        <v>8.4700000000000006</v>
      </c>
      <c r="AM7">
        <v>1.64</v>
      </c>
    </row>
    <row r="8" spans="1:39" x14ac:dyDescent="0.25">
      <c r="A8" s="18" t="s">
        <v>79</v>
      </c>
      <c r="B8" s="3" t="s">
        <v>85</v>
      </c>
      <c r="C8" s="9" t="s">
        <v>86</v>
      </c>
      <c r="D8" s="21" t="s">
        <v>87</v>
      </c>
      <c r="E8" s="22">
        <v>0.5</v>
      </c>
      <c r="F8" s="26"/>
      <c r="G8" s="24"/>
      <c r="H8" s="25">
        <v>1</v>
      </c>
      <c r="I8" s="26"/>
      <c r="J8" s="24"/>
      <c r="K8" s="25">
        <v>1.5</v>
      </c>
      <c r="L8" s="26"/>
      <c r="M8" s="24"/>
      <c r="N8" s="25">
        <v>2</v>
      </c>
      <c r="O8" s="26"/>
      <c r="P8" s="24"/>
      <c r="Q8" s="25">
        <v>2.5</v>
      </c>
      <c r="R8" s="26"/>
      <c r="S8" s="24"/>
      <c r="T8" s="25">
        <v>3</v>
      </c>
      <c r="U8" s="26"/>
      <c r="V8" s="24"/>
      <c r="W8" s="25">
        <v>3.5</v>
      </c>
      <c r="X8" s="26">
        <v>30.5</v>
      </c>
      <c r="Y8" s="24">
        <v>41.2</v>
      </c>
      <c r="Z8" s="25">
        <v>4</v>
      </c>
      <c r="AA8" s="26">
        <v>32.4</v>
      </c>
      <c r="AB8" s="24">
        <v>41.9</v>
      </c>
      <c r="AC8" s="40">
        <v>4.5</v>
      </c>
      <c r="AD8" s="26">
        <v>30.6</v>
      </c>
      <c r="AE8" s="24">
        <v>41.9</v>
      </c>
      <c r="AF8" s="25">
        <v>5</v>
      </c>
      <c r="AG8" s="26"/>
      <c r="AH8" s="27"/>
      <c r="AI8" s="11">
        <f t="shared" ref="AI8:AI13" si="1">AVERAGE(I8,L8,O8,R8,U8,X8,AA8,AD8,AG8)</f>
        <v>31.166666666666668</v>
      </c>
    </row>
    <row r="9" spans="1:39" x14ac:dyDescent="0.25">
      <c r="A9" s="18" t="s">
        <v>79</v>
      </c>
      <c r="B9" s="3" t="s">
        <v>88</v>
      </c>
      <c r="C9" s="9" t="s">
        <v>86</v>
      </c>
      <c r="D9" s="21" t="s">
        <v>87</v>
      </c>
      <c r="E9" s="22">
        <v>0.5</v>
      </c>
      <c r="F9" s="26"/>
      <c r="G9" s="24"/>
      <c r="H9" s="25">
        <v>1</v>
      </c>
      <c r="I9" s="26"/>
      <c r="J9" s="24"/>
      <c r="K9" s="25">
        <v>1.5</v>
      </c>
      <c r="L9" s="26"/>
      <c r="M9" s="24"/>
      <c r="N9" s="25">
        <v>2</v>
      </c>
      <c r="O9" s="26">
        <v>12.7</v>
      </c>
      <c r="P9" s="24"/>
      <c r="Q9" s="25">
        <v>2.5</v>
      </c>
      <c r="R9" s="26">
        <v>20.5</v>
      </c>
      <c r="S9" s="24"/>
      <c r="T9" s="25">
        <v>3</v>
      </c>
      <c r="U9" s="26">
        <v>22.8</v>
      </c>
      <c r="V9" s="24"/>
      <c r="W9" s="25">
        <v>3.5</v>
      </c>
      <c r="X9" s="26">
        <v>25.5</v>
      </c>
      <c r="Y9" s="24">
        <v>44.5</v>
      </c>
      <c r="Z9" s="25">
        <v>4</v>
      </c>
      <c r="AA9" s="26">
        <v>27.6</v>
      </c>
      <c r="AB9" s="24">
        <v>45.2</v>
      </c>
      <c r="AC9" s="40">
        <v>4.5</v>
      </c>
      <c r="AD9" s="26">
        <v>23.7</v>
      </c>
      <c r="AE9" s="24"/>
      <c r="AF9" s="25">
        <v>5</v>
      </c>
      <c r="AG9" s="26"/>
      <c r="AH9" s="27"/>
      <c r="AI9" s="11">
        <f t="shared" si="1"/>
        <v>22.133333333333329</v>
      </c>
    </row>
    <row r="10" spans="1:39" x14ac:dyDescent="0.25">
      <c r="A10" s="18" t="s">
        <v>79</v>
      </c>
      <c r="B10" s="1" t="s">
        <v>9</v>
      </c>
      <c r="C10" s="9" t="s">
        <v>86</v>
      </c>
      <c r="D10" s="21" t="s">
        <v>87</v>
      </c>
      <c r="E10" s="22">
        <v>0.5</v>
      </c>
      <c r="F10" s="26"/>
      <c r="G10" s="24"/>
      <c r="H10" s="25">
        <v>1</v>
      </c>
      <c r="I10" s="26"/>
      <c r="J10" s="24"/>
      <c r="K10" s="25">
        <v>1.5</v>
      </c>
      <c r="L10" s="26"/>
      <c r="M10" s="24"/>
      <c r="N10" s="25">
        <v>2</v>
      </c>
      <c r="O10" s="26"/>
      <c r="P10" s="24"/>
      <c r="Q10" s="25">
        <v>2.5</v>
      </c>
      <c r="R10" s="26"/>
      <c r="S10" s="24"/>
      <c r="T10" s="25">
        <v>3</v>
      </c>
      <c r="U10" s="26">
        <v>6.2</v>
      </c>
      <c r="V10" s="24"/>
      <c r="W10" s="25">
        <v>3.5</v>
      </c>
      <c r="X10" s="26">
        <f>2.3+9.3</f>
        <v>11.600000000000001</v>
      </c>
      <c r="Y10" s="24"/>
      <c r="Z10" s="25">
        <v>4</v>
      </c>
      <c r="AA10" s="26">
        <v>14.9</v>
      </c>
      <c r="AB10" s="24">
        <v>21.8</v>
      </c>
      <c r="AC10" s="40">
        <v>4.5</v>
      </c>
      <c r="AD10" s="26">
        <v>16.7</v>
      </c>
      <c r="AE10" s="24">
        <v>21.4</v>
      </c>
      <c r="AF10" s="25">
        <v>5</v>
      </c>
      <c r="AG10" s="26">
        <v>13.5</v>
      </c>
      <c r="AH10" s="27"/>
      <c r="AI10" s="11">
        <f t="shared" si="1"/>
        <v>12.580000000000002</v>
      </c>
    </row>
    <row r="11" spans="1:39" x14ac:dyDescent="0.25">
      <c r="A11" s="18" t="s">
        <v>79</v>
      </c>
      <c r="B11" s="2" t="s">
        <v>10</v>
      </c>
      <c r="C11" s="9" t="s">
        <v>86</v>
      </c>
      <c r="D11" s="21" t="s">
        <v>87</v>
      </c>
      <c r="E11" s="22">
        <v>0.5</v>
      </c>
      <c r="F11" s="26"/>
      <c r="G11" s="24"/>
      <c r="H11" s="25">
        <v>1</v>
      </c>
      <c r="I11" s="26"/>
      <c r="J11" s="24"/>
      <c r="K11" s="25">
        <v>1.5</v>
      </c>
      <c r="L11" s="26">
        <v>9.6</v>
      </c>
      <c r="M11" s="24"/>
      <c r="N11" s="25">
        <v>2</v>
      </c>
      <c r="O11" s="26">
        <v>19.100000000000001</v>
      </c>
      <c r="P11" s="24"/>
      <c r="Q11" s="25">
        <v>2.5</v>
      </c>
      <c r="R11" s="26">
        <v>24.7</v>
      </c>
      <c r="S11" s="24"/>
      <c r="T11" s="25">
        <v>3</v>
      </c>
      <c r="U11" s="26">
        <v>24.2</v>
      </c>
      <c r="V11" s="24">
        <v>29</v>
      </c>
      <c r="W11" s="25">
        <v>3.5</v>
      </c>
      <c r="X11" s="26">
        <v>26.7</v>
      </c>
      <c r="Y11" s="24">
        <v>31</v>
      </c>
      <c r="Z11" s="25">
        <v>4</v>
      </c>
      <c r="AA11" s="26">
        <v>24.8</v>
      </c>
      <c r="AB11" s="24"/>
      <c r="AC11" s="40">
        <v>4.5</v>
      </c>
      <c r="AD11" s="26">
        <v>23.3</v>
      </c>
      <c r="AE11" s="24"/>
      <c r="AF11" s="25">
        <v>5</v>
      </c>
      <c r="AG11" s="26"/>
      <c r="AH11" s="27"/>
      <c r="AI11" s="11">
        <f t="shared" si="1"/>
        <v>21.771428571428576</v>
      </c>
    </row>
    <row r="12" spans="1:39" x14ac:dyDescent="0.25">
      <c r="A12" s="18" t="s">
        <v>79</v>
      </c>
      <c r="B12" s="2" t="s">
        <v>11</v>
      </c>
      <c r="C12" s="9" t="s">
        <v>86</v>
      </c>
      <c r="D12" s="21" t="s">
        <v>87</v>
      </c>
      <c r="E12" s="22">
        <v>0.5</v>
      </c>
      <c r="F12" s="26"/>
      <c r="G12" s="24"/>
      <c r="H12" s="25">
        <v>1</v>
      </c>
      <c r="I12" s="26"/>
      <c r="J12" s="24"/>
      <c r="K12" s="25">
        <v>1.5</v>
      </c>
      <c r="L12" s="26"/>
      <c r="M12" s="24"/>
      <c r="N12" s="25">
        <v>2</v>
      </c>
      <c r="O12" s="26"/>
      <c r="P12" s="24"/>
      <c r="Q12" s="25">
        <v>2.5</v>
      </c>
      <c r="R12" s="26"/>
      <c r="S12" s="24"/>
      <c r="T12" s="25"/>
      <c r="U12" s="26"/>
      <c r="V12" s="24"/>
      <c r="W12" s="25">
        <v>6</v>
      </c>
      <c r="X12" s="26">
        <v>11</v>
      </c>
      <c r="Y12" s="24"/>
      <c r="Z12" s="25">
        <v>6.5</v>
      </c>
      <c r="AA12" s="26">
        <v>16.600000000000001</v>
      </c>
      <c r="AB12" s="24"/>
      <c r="AC12" s="40">
        <v>7</v>
      </c>
      <c r="AD12" s="26">
        <v>17.399999999999999</v>
      </c>
      <c r="AE12" s="24"/>
      <c r="AF12" s="25">
        <v>7.5</v>
      </c>
      <c r="AG12" s="26">
        <v>19.399999999999999</v>
      </c>
      <c r="AH12" s="27"/>
      <c r="AI12" s="11">
        <f t="shared" si="1"/>
        <v>16.100000000000001</v>
      </c>
    </row>
    <row r="13" spans="1:39" x14ac:dyDescent="0.25">
      <c r="A13" s="18" t="s">
        <v>79</v>
      </c>
      <c r="B13" s="3" t="s">
        <v>12</v>
      </c>
      <c r="C13" s="9" t="s">
        <v>86</v>
      </c>
      <c r="D13" s="21" t="s">
        <v>87</v>
      </c>
      <c r="E13" s="22">
        <v>0.5</v>
      </c>
      <c r="F13" s="26"/>
      <c r="G13" s="24"/>
      <c r="H13" s="25">
        <v>1</v>
      </c>
      <c r="I13" s="26"/>
      <c r="J13" s="24"/>
      <c r="K13" s="25">
        <v>1.5</v>
      </c>
      <c r="L13" s="26"/>
      <c r="M13" s="24"/>
      <c r="N13" s="25">
        <v>2</v>
      </c>
      <c r="O13" s="26">
        <v>21.7</v>
      </c>
      <c r="P13" s="24"/>
      <c r="Q13" s="25">
        <v>2.5</v>
      </c>
      <c r="R13" s="26">
        <v>23.3</v>
      </c>
      <c r="S13" s="24"/>
      <c r="T13" s="25">
        <v>3</v>
      </c>
      <c r="U13" s="26">
        <v>25.4</v>
      </c>
      <c r="V13" s="24">
        <v>34.299999999999997</v>
      </c>
      <c r="W13" s="25">
        <v>3.5</v>
      </c>
      <c r="X13" s="26">
        <v>24.8</v>
      </c>
      <c r="Y13" s="24"/>
      <c r="Z13" s="25">
        <v>4</v>
      </c>
      <c r="AA13" s="26">
        <v>22.8</v>
      </c>
      <c r="AB13" s="24"/>
      <c r="AC13" s="40">
        <v>4.5</v>
      </c>
      <c r="AD13" s="26"/>
      <c r="AE13" s="24"/>
      <c r="AF13" s="25">
        <v>5</v>
      </c>
      <c r="AG13" s="26"/>
      <c r="AH13" s="27"/>
      <c r="AI13" s="11">
        <f t="shared" si="1"/>
        <v>23.6</v>
      </c>
    </row>
    <row r="14" spans="1:39" x14ac:dyDescent="0.25">
      <c r="A14" s="18" t="s">
        <v>89</v>
      </c>
      <c r="B14" s="4" t="s">
        <v>34</v>
      </c>
      <c r="C14" s="29" t="s">
        <v>81</v>
      </c>
      <c r="D14" s="1" t="s">
        <v>82</v>
      </c>
      <c r="E14" s="30">
        <v>0.5</v>
      </c>
      <c r="F14" s="31"/>
      <c r="G14" s="18"/>
      <c r="H14" s="32">
        <v>1</v>
      </c>
      <c r="I14" s="31">
        <v>5.9</v>
      </c>
      <c r="J14" s="18">
        <v>10</v>
      </c>
      <c r="K14" s="32">
        <v>1.5</v>
      </c>
      <c r="L14" s="31">
        <v>8.8000000000000007</v>
      </c>
      <c r="M14" s="18">
        <v>15</v>
      </c>
      <c r="N14" s="32">
        <v>2</v>
      </c>
      <c r="O14" s="31">
        <v>7.9</v>
      </c>
      <c r="P14" s="18"/>
      <c r="Q14" s="32">
        <v>2.5</v>
      </c>
      <c r="R14" s="31"/>
      <c r="S14" s="18"/>
      <c r="T14" s="32">
        <v>3</v>
      </c>
      <c r="U14" s="31"/>
      <c r="V14" s="18"/>
      <c r="W14" s="32">
        <v>3.5</v>
      </c>
      <c r="X14" s="31"/>
      <c r="Y14" s="18"/>
      <c r="Z14" s="32">
        <v>4</v>
      </c>
      <c r="AA14" s="31"/>
      <c r="AB14" s="18"/>
      <c r="AC14" s="41">
        <v>4.5</v>
      </c>
      <c r="AD14" s="31"/>
      <c r="AE14" s="18"/>
      <c r="AF14" s="32">
        <v>5</v>
      </c>
      <c r="AG14" s="31"/>
      <c r="AH14" s="33"/>
      <c r="AI14" s="11">
        <f t="shared" ref="AI14:AI19" si="2">AVERAGE(I14,L14,O14,R14,U14,X14,AA14,AD14,AG14)</f>
        <v>7.5333333333333341</v>
      </c>
    </row>
    <row r="15" spans="1:39" x14ac:dyDescent="0.25">
      <c r="A15" s="18" t="s">
        <v>89</v>
      </c>
      <c r="B15" s="4" t="s">
        <v>35</v>
      </c>
      <c r="C15" s="29" t="s">
        <v>81</v>
      </c>
      <c r="D15" s="1" t="s">
        <v>82</v>
      </c>
      <c r="E15" s="30">
        <v>0.5</v>
      </c>
      <c r="F15" s="31"/>
      <c r="G15" s="18"/>
      <c r="H15" s="32">
        <v>1</v>
      </c>
      <c r="I15" s="31"/>
      <c r="J15" s="18"/>
      <c r="K15" s="32">
        <v>1.5</v>
      </c>
      <c r="L15" s="31"/>
      <c r="M15" s="18"/>
      <c r="N15" s="32">
        <v>2</v>
      </c>
      <c r="O15" s="31"/>
      <c r="P15" s="18"/>
      <c r="Q15" s="32">
        <v>2.5</v>
      </c>
      <c r="R15" s="31">
        <v>7.1</v>
      </c>
      <c r="S15" s="18"/>
      <c r="T15" s="32">
        <v>3</v>
      </c>
      <c r="U15" s="31">
        <v>10.7</v>
      </c>
      <c r="V15" s="18"/>
      <c r="W15" s="32">
        <v>3.5</v>
      </c>
      <c r="X15" s="31">
        <v>14</v>
      </c>
      <c r="Y15" s="18">
        <v>18.100000000000001</v>
      </c>
      <c r="Z15" s="32">
        <v>4</v>
      </c>
      <c r="AA15" s="31">
        <v>12.6</v>
      </c>
      <c r="AB15" s="18"/>
      <c r="AC15" s="41">
        <v>4.5</v>
      </c>
      <c r="AD15" s="31">
        <v>7.4</v>
      </c>
      <c r="AE15" s="18"/>
      <c r="AF15" s="32">
        <v>5</v>
      </c>
      <c r="AG15" s="31"/>
      <c r="AH15" s="33"/>
      <c r="AI15" s="11">
        <f t="shared" si="2"/>
        <v>10.36</v>
      </c>
    </row>
    <row r="16" spans="1:39" x14ac:dyDescent="0.25">
      <c r="A16" s="18" t="s">
        <v>89</v>
      </c>
      <c r="B16" s="3" t="s">
        <v>90</v>
      </c>
      <c r="C16" s="29" t="s">
        <v>81</v>
      </c>
      <c r="D16" s="9" t="s">
        <v>82</v>
      </c>
      <c r="E16" s="30">
        <v>0.5</v>
      </c>
      <c r="F16" s="34"/>
      <c r="G16" s="35"/>
      <c r="H16" s="32">
        <v>1</v>
      </c>
      <c r="I16" s="34">
        <v>3.9</v>
      </c>
      <c r="J16" s="35"/>
      <c r="K16" s="32">
        <v>1.5</v>
      </c>
      <c r="L16" s="34">
        <v>11</v>
      </c>
      <c r="M16" s="35"/>
      <c r="N16" s="32">
        <v>2</v>
      </c>
      <c r="O16" s="34">
        <v>10</v>
      </c>
      <c r="P16" s="35"/>
      <c r="Q16" s="32">
        <v>2.5</v>
      </c>
      <c r="R16" s="34">
        <v>10</v>
      </c>
      <c r="S16" s="35"/>
      <c r="T16" s="32">
        <v>3</v>
      </c>
      <c r="U16" s="34">
        <v>2.7</v>
      </c>
      <c r="V16" s="35"/>
      <c r="W16" s="32">
        <v>3.5</v>
      </c>
      <c r="X16" s="34"/>
      <c r="Y16" s="35"/>
      <c r="Z16" s="32">
        <v>4</v>
      </c>
      <c r="AA16" s="34"/>
      <c r="AB16" s="35"/>
      <c r="AC16" s="41">
        <v>4.5</v>
      </c>
      <c r="AD16" s="34"/>
      <c r="AE16" s="35"/>
      <c r="AF16" s="32">
        <v>5</v>
      </c>
      <c r="AG16" s="34"/>
      <c r="AH16" s="36"/>
      <c r="AI16" s="11">
        <f t="shared" si="2"/>
        <v>7.5200000000000005</v>
      </c>
    </row>
    <row r="17" spans="1:35" x14ac:dyDescent="0.25">
      <c r="A17" s="18" t="s">
        <v>89</v>
      </c>
      <c r="B17" s="4" t="s">
        <v>26</v>
      </c>
      <c r="C17" s="29" t="s">
        <v>81</v>
      </c>
      <c r="D17" s="1" t="s">
        <v>71</v>
      </c>
      <c r="E17" s="30">
        <v>0.5</v>
      </c>
      <c r="F17" s="31"/>
      <c r="G17" s="18"/>
      <c r="H17" s="32">
        <v>1</v>
      </c>
      <c r="I17" s="31"/>
      <c r="J17" s="18"/>
      <c r="K17" s="32">
        <v>1.5</v>
      </c>
      <c r="L17" s="31"/>
      <c r="M17" s="18"/>
      <c r="N17" s="32">
        <v>2</v>
      </c>
      <c r="O17" s="31"/>
      <c r="P17" s="18"/>
      <c r="Q17" s="32">
        <v>2.5</v>
      </c>
      <c r="R17" s="31"/>
      <c r="S17" s="18"/>
      <c r="T17" s="32">
        <v>3</v>
      </c>
      <c r="U17" s="31"/>
      <c r="V17" s="18"/>
      <c r="W17" s="32">
        <v>3.5</v>
      </c>
      <c r="X17" s="31"/>
      <c r="Y17" s="18"/>
      <c r="Z17" s="32">
        <v>4</v>
      </c>
      <c r="AA17" s="31">
        <v>11.5</v>
      </c>
      <c r="AB17" s="18"/>
      <c r="AC17" s="41">
        <v>4.5</v>
      </c>
      <c r="AD17" s="31">
        <v>13</v>
      </c>
      <c r="AE17" s="18"/>
      <c r="AF17" s="32">
        <v>5</v>
      </c>
      <c r="AG17" s="31">
        <v>11.3</v>
      </c>
      <c r="AH17" s="33"/>
      <c r="AI17" s="11">
        <f t="shared" si="2"/>
        <v>11.933333333333332</v>
      </c>
    </row>
    <row r="18" spans="1:35" x14ac:dyDescent="0.25">
      <c r="A18" s="18" t="s">
        <v>89</v>
      </c>
      <c r="B18" s="4" t="s">
        <v>27</v>
      </c>
      <c r="C18" s="29" t="s">
        <v>81</v>
      </c>
      <c r="D18" s="1" t="s">
        <v>71</v>
      </c>
      <c r="E18" s="30">
        <v>0.5</v>
      </c>
      <c r="F18" s="31"/>
      <c r="G18" s="18"/>
      <c r="H18" s="32">
        <v>1</v>
      </c>
      <c r="I18" s="31"/>
      <c r="J18" s="18"/>
      <c r="K18" s="32">
        <v>1.5</v>
      </c>
      <c r="L18" s="31"/>
      <c r="M18" s="18"/>
      <c r="N18" s="32">
        <v>2</v>
      </c>
      <c r="O18" s="31">
        <v>1</v>
      </c>
      <c r="P18" s="18"/>
      <c r="Q18" s="32">
        <v>2.5</v>
      </c>
      <c r="R18" s="31">
        <v>2.4</v>
      </c>
      <c r="S18" s="18"/>
      <c r="T18" s="32">
        <v>3</v>
      </c>
      <c r="U18" s="31">
        <v>3</v>
      </c>
      <c r="V18" s="18"/>
      <c r="W18" s="32">
        <v>3.5</v>
      </c>
      <c r="X18" s="31">
        <v>1.5</v>
      </c>
      <c r="Y18" s="18"/>
      <c r="Z18" s="32">
        <v>4</v>
      </c>
      <c r="AA18" s="31">
        <v>1</v>
      </c>
      <c r="AB18" s="18"/>
      <c r="AC18" s="41">
        <v>4.5</v>
      </c>
      <c r="AD18" s="31"/>
      <c r="AE18" s="18"/>
      <c r="AF18" s="32">
        <v>5</v>
      </c>
      <c r="AG18" s="31"/>
      <c r="AH18" s="33"/>
      <c r="AI18" s="11">
        <f t="shared" si="2"/>
        <v>1.78</v>
      </c>
    </row>
    <row r="19" spans="1:35" x14ac:dyDescent="0.25">
      <c r="A19" s="18" t="s">
        <v>89</v>
      </c>
      <c r="B19" s="3" t="s">
        <v>28</v>
      </c>
      <c r="C19" s="29" t="s">
        <v>81</v>
      </c>
      <c r="D19" s="9" t="s">
        <v>71</v>
      </c>
      <c r="E19" s="30">
        <v>0.5</v>
      </c>
      <c r="F19" s="34"/>
      <c r="G19" s="35"/>
      <c r="H19" s="32">
        <v>1</v>
      </c>
      <c r="I19" s="34"/>
      <c r="J19" s="35"/>
      <c r="K19" s="32">
        <v>1.5</v>
      </c>
      <c r="L19" s="34"/>
      <c r="M19" s="35"/>
      <c r="N19" s="32">
        <v>2</v>
      </c>
      <c r="O19" s="34">
        <v>9.5</v>
      </c>
      <c r="P19" s="35"/>
      <c r="Q19" s="32">
        <v>2.5</v>
      </c>
      <c r="R19" s="34">
        <v>12.1</v>
      </c>
      <c r="S19" s="35"/>
      <c r="T19" s="32">
        <v>3</v>
      </c>
      <c r="U19" s="34">
        <v>11.1</v>
      </c>
      <c r="V19" s="35"/>
      <c r="W19" s="32">
        <v>3.5</v>
      </c>
      <c r="X19" s="34"/>
      <c r="Y19" s="35"/>
      <c r="Z19" s="32">
        <v>4</v>
      </c>
      <c r="AA19" s="34"/>
      <c r="AB19" s="35"/>
      <c r="AC19" s="41">
        <v>4.5</v>
      </c>
      <c r="AD19" s="34"/>
      <c r="AE19" s="35"/>
      <c r="AF19" s="32">
        <v>5</v>
      </c>
      <c r="AG19" s="34"/>
      <c r="AH19" s="36"/>
      <c r="AI19" s="11">
        <f t="shared" si="2"/>
        <v>10.9</v>
      </c>
    </row>
    <row r="20" spans="1:35" x14ac:dyDescent="0.25">
      <c r="A20" s="18" t="s">
        <v>89</v>
      </c>
      <c r="B20" s="4" t="s">
        <v>59</v>
      </c>
      <c r="C20" s="29" t="s">
        <v>86</v>
      </c>
      <c r="D20" s="1" t="s">
        <v>87</v>
      </c>
      <c r="E20" s="30">
        <v>0.5</v>
      </c>
      <c r="F20" s="31"/>
      <c r="G20" s="18"/>
      <c r="H20" s="32">
        <v>1</v>
      </c>
      <c r="I20" s="31"/>
      <c r="J20" s="18"/>
      <c r="K20" s="32">
        <v>1.5</v>
      </c>
      <c r="L20" s="31">
        <v>3.2</v>
      </c>
      <c r="M20" s="18"/>
      <c r="N20" s="32">
        <v>2</v>
      </c>
      <c r="O20" s="31">
        <v>10.3</v>
      </c>
      <c r="P20" s="18"/>
      <c r="Q20" s="32">
        <v>2.5</v>
      </c>
      <c r="R20" s="31">
        <v>14.1</v>
      </c>
      <c r="S20" s="18"/>
      <c r="T20" s="32">
        <v>3</v>
      </c>
      <c r="U20" s="31">
        <v>15.8</v>
      </c>
      <c r="V20" s="18"/>
      <c r="W20" s="32">
        <v>3.5</v>
      </c>
      <c r="X20" s="31">
        <v>10.7</v>
      </c>
      <c r="Y20" s="18"/>
      <c r="Z20" s="32">
        <v>4</v>
      </c>
      <c r="AA20" s="31"/>
      <c r="AB20" s="18"/>
      <c r="AC20" s="41">
        <v>4.5</v>
      </c>
      <c r="AD20" s="31"/>
      <c r="AE20" s="18"/>
      <c r="AF20" s="32">
        <v>5</v>
      </c>
      <c r="AG20" s="31"/>
      <c r="AH20" s="33"/>
      <c r="AI20" s="11">
        <f t="shared" ref="AI20:AI25" si="3">AVERAGE(I20,L20,O20,R20,U20,X20,AA20,AD20,AG20)</f>
        <v>10.820000000000002</v>
      </c>
    </row>
    <row r="21" spans="1:35" x14ac:dyDescent="0.25">
      <c r="A21" s="18" t="s">
        <v>89</v>
      </c>
      <c r="B21" s="4" t="s">
        <v>14</v>
      </c>
      <c r="C21" s="29" t="s">
        <v>86</v>
      </c>
      <c r="D21" s="1" t="s">
        <v>87</v>
      </c>
      <c r="E21" s="30">
        <v>0.5</v>
      </c>
      <c r="F21" s="31"/>
      <c r="G21" s="18"/>
      <c r="H21" s="32">
        <v>1</v>
      </c>
      <c r="I21" s="31"/>
      <c r="J21" s="18"/>
      <c r="K21" s="32">
        <v>1.5</v>
      </c>
      <c r="L21" s="31"/>
      <c r="M21" s="18"/>
      <c r="N21" s="32">
        <v>2</v>
      </c>
      <c r="O21" s="31"/>
      <c r="P21" s="18"/>
      <c r="Q21" s="32">
        <v>2.5</v>
      </c>
      <c r="R21" s="31"/>
      <c r="S21" s="18"/>
      <c r="T21" s="32">
        <v>3</v>
      </c>
      <c r="U21" s="31"/>
      <c r="V21" s="18"/>
      <c r="W21" s="32">
        <v>3.5</v>
      </c>
      <c r="X21" s="31">
        <v>1.8</v>
      </c>
      <c r="Y21" s="18"/>
      <c r="Z21" s="32">
        <v>4</v>
      </c>
      <c r="AA21" s="31">
        <v>1.4</v>
      </c>
      <c r="AB21" s="18"/>
      <c r="AC21" s="41">
        <v>4.5</v>
      </c>
      <c r="AD21" s="31"/>
      <c r="AE21" s="18"/>
      <c r="AF21" s="32">
        <v>5</v>
      </c>
      <c r="AG21" s="31"/>
      <c r="AH21" s="33"/>
      <c r="AI21" s="11">
        <f t="shared" si="3"/>
        <v>1.6</v>
      </c>
    </row>
    <row r="22" spans="1:35" x14ac:dyDescent="0.25">
      <c r="A22" s="18" t="s">
        <v>89</v>
      </c>
      <c r="B22" s="5" t="s">
        <v>15</v>
      </c>
      <c r="C22" s="37" t="s">
        <v>86</v>
      </c>
      <c r="D22" s="9" t="s">
        <v>87</v>
      </c>
      <c r="E22" s="30">
        <v>0.5</v>
      </c>
      <c r="F22" s="34"/>
      <c r="G22" s="18"/>
      <c r="H22" s="32">
        <v>1</v>
      </c>
      <c r="I22" s="31"/>
      <c r="J22" s="18"/>
      <c r="K22" s="32">
        <v>1.5</v>
      </c>
      <c r="L22" s="31">
        <v>2.1</v>
      </c>
      <c r="M22" s="18"/>
      <c r="N22" s="32">
        <v>2</v>
      </c>
      <c r="O22" s="31">
        <v>2.6</v>
      </c>
      <c r="P22" s="18"/>
      <c r="Q22" s="32">
        <v>2.5</v>
      </c>
      <c r="R22" s="31">
        <v>0.6</v>
      </c>
      <c r="S22" s="18"/>
      <c r="T22" s="32">
        <v>3</v>
      </c>
      <c r="U22" s="31"/>
      <c r="V22" s="18"/>
      <c r="W22" s="32">
        <v>3.5</v>
      </c>
      <c r="X22" s="31"/>
      <c r="Y22" s="18"/>
      <c r="Z22" s="32">
        <v>4</v>
      </c>
      <c r="AA22" s="31"/>
      <c r="AB22" s="18"/>
      <c r="AC22" s="41">
        <v>4.5</v>
      </c>
      <c r="AD22" s="34"/>
      <c r="AE22" s="18"/>
      <c r="AF22" s="32">
        <v>5</v>
      </c>
      <c r="AG22" s="31"/>
      <c r="AH22" s="33"/>
      <c r="AI22" s="11">
        <f t="shared" si="3"/>
        <v>1.7666666666666666</v>
      </c>
    </row>
    <row r="23" spans="1:35" x14ac:dyDescent="0.25">
      <c r="A23" s="18" t="s">
        <v>89</v>
      </c>
      <c r="B23" s="5" t="s">
        <v>16</v>
      </c>
      <c r="C23" s="37" t="s">
        <v>86</v>
      </c>
      <c r="D23" s="9" t="s">
        <v>87</v>
      </c>
      <c r="E23" s="6">
        <v>0.5</v>
      </c>
      <c r="F23" s="38"/>
      <c r="G23" s="18"/>
      <c r="H23" s="32">
        <v>1</v>
      </c>
      <c r="I23" s="31" t="s">
        <v>91</v>
      </c>
      <c r="J23" s="18"/>
      <c r="K23" s="32">
        <v>1.5</v>
      </c>
      <c r="L23" s="31"/>
      <c r="M23" s="18"/>
      <c r="N23" s="32">
        <v>2</v>
      </c>
      <c r="O23" s="31"/>
      <c r="P23" s="18"/>
      <c r="Q23" s="32">
        <v>2.5</v>
      </c>
      <c r="R23" s="31"/>
      <c r="S23" s="18"/>
      <c r="T23" s="32">
        <v>3</v>
      </c>
      <c r="U23" s="31"/>
      <c r="V23" s="18"/>
      <c r="W23" s="32">
        <v>4.5</v>
      </c>
      <c r="X23" s="31">
        <v>7.9</v>
      </c>
      <c r="Y23" s="18"/>
      <c r="Z23" s="32">
        <v>5</v>
      </c>
      <c r="AA23" s="31">
        <v>8.1</v>
      </c>
      <c r="AB23" s="18"/>
      <c r="AC23" s="41">
        <v>5.5</v>
      </c>
      <c r="AD23" s="34">
        <v>5.9</v>
      </c>
      <c r="AE23" s="18"/>
      <c r="AF23" s="32">
        <v>6</v>
      </c>
      <c r="AG23" s="31">
        <v>3.1</v>
      </c>
      <c r="AH23" s="33"/>
      <c r="AI23" s="11">
        <f t="shared" si="3"/>
        <v>6.25</v>
      </c>
    </row>
    <row r="24" spans="1:35" x14ac:dyDescent="0.25">
      <c r="A24" s="18" t="s">
        <v>89</v>
      </c>
      <c r="B24" s="6" t="s">
        <v>17</v>
      </c>
      <c r="C24" s="21" t="s">
        <v>86</v>
      </c>
      <c r="D24" s="20" t="s">
        <v>87</v>
      </c>
      <c r="E24" s="6">
        <v>0.5</v>
      </c>
      <c r="F24" s="38"/>
      <c r="G24" s="35"/>
      <c r="H24" s="32">
        <v>1</v>
      </c>
      <c r="I24" s="34">
        <v>7.9</v>
      </c>
      <c r="J24" s="35"/>
      <c r="K24" s="32">
        <v>1.5</v>
      </c>
      <c r="L24" s="34">
        <v>10.199999999999999</v>
      </c>
      <c r="M24" s="35"/>
      <c r="N24" s="32">
        <v>2</v>
      </c>
      <c r="O24" s="34">
        <v>6.3</v>
      </c>
      <c r="P24" s="35"/>
      <c r="Q24" s="32">
        <v>2.5</v>
      </c>
      <c r="R24" s="34"/>
      <c r="S24" s="35"/>
      <c r="T24" s="32">
        <v>3</v>
      </c>
      <c r="U24" s="34"/>
      <c r="V24" s="35"/>
      <c r="W24" s="32">
        <v>3.5</v>
      </c>
      <c r="X24" s="34"/>
      <c r="Y24" s="35"/>
      <c r="Z24" s="32">
        <v>4</v>
      </c>
      <c r="AA24" s="34"/>
      <c r="AB24" s="35"/>
      <c r="AC24" s="41">
        <v>4.5</v>
      </c>
      <c r="AD24" s="34"/>
      <c r="AE24" s="35"/>
      <c r="AF24" s="32">
        <v>5</v>
      </c>
      <c r="AG24" s="34"/>
      <c r="AH24" s="36"/>
      <c r="AI24" s="11">
        <f t="shared" si="3"/>
        <v>8.1333333333333346</v>
      </c>
    </row>
    <row r="25" spans="1:35" x14ac:dyDescent="0.25">
      <c r="A25" s="18" t="s">
        <v>89</v>
      </c>
      <c r="B25" s="6" t="s">
        <v>18</v>
      </c>
      <c r="C25" s="21" t="s">
        <v>86</v>
      </c>
      <c r="D25" s="20" t="s">
        <v>87</v>
      </c>
      <c r="E25" s="6">
        <v>0.5</v>
      </c>
      <c r="F25" s="38"/>
      <c r="G25" s="35"/>
      <c r="H25" s="32">
        <v>1</v>
      </c>
      <c r="I25" s="34"/>
      <c r="J25" s="35"/>
      <c r="K25" s="32">
        <v>1.5</v>
      </c>
      <c r="L25" s="34"/>
      <c r="M25" s="35"/>
      <c r="N25" s="32">
        <v>2</v>
      </c>
      <c r="O25" s="34">
        <v>7.7</v>
      </c>
      <c r="P25" s="35"/>
      <c r="Q25" s="32">
        <v>4</v>
      </c>
      <c r="R25" s="34">
        <v>8.3000000000000007</v>
      </c>
      <c r="S25" s="35"/>
      <c r="T25" s="32">
        <v>4.5</v>
      </c>
      <c r="U25" s="34">
        <v>8</v>
      </c>
      <c r="V25" s="35"/>
      <c r="W25" s="32">
        <v>5</v>
      </c>
      <c r="X25" s="34">
        <v>7.7</v>
      </c>
      <c r="Y25" s="35"/>
      <c r="Z25" s="32">
        <v>5.5</v>
      </c>
      <c r="AA25" s="34">
        <v>8.3000000000000007</v>
      </c>
      <c r="AB25" s="35"/>
      <c r="AC25" s="41">
        <v>6</v>
      </c>
      <c r="AD25" s="34">
        <v>8.6</v>
      </c>
      <c r="AE25" s="35"/>
      <c r="AF25" s="32">
        <v>6.5</v>
      </c>
      <c r="AG25" s="34">
        <v>5.0999999999999996</v>
      </c>
      <c r="AH25" s="36"/>
      <c r="AI25" s="11">
        <f t="shared" si="3"/>
        <v>7.6714285714285717</v>
      </c>
    </row>
    <row r="26" spans="1:35" x14ac:dyDescent="0.25">
      <c r="A26" s="7" t="s">
        <v>92</v>
      </c>
      <c r="B26" t="s">
        <v>93</v>
      </c>
      <c r="C26" s="17"/>
      <c r="D26" s="17"/>
      <c r="E26" s="7">
        <v>3</v>
      </c>
      <c r="H26" s="39">
        <v>3.5</v>
      </c>
      <c r="K26" s="39">
        <v>4</v>
      </c>
      <c r="L26">
        <v>35.6</v>
      </c>
      <c r="N26" s="39">
        <v>4.5</v>
      </c>
      <c r="O26" s="34">
        <v>38</v>
      </c>
      <c r="Q26" s="39">
        <v>5</v>
      </c>
      <c r="R26">
        <v>43.6</v>
      </c>
      <c r="T26" s="39">
        <v>5.5</v>
      </c>
      <c r="U26">
        <v>40.799999999999997</v>
      </c>
      <c r="W26" s="39">
        <v>6</v>
      </c>
      <c r="X26">
        <v>37</v>
      </c>
      <c r="Z26" s="39">
        <v>6.5</v>
      </c>
      <c r="AI26" s="11">
        <f>AVERAGE(I26,L26,O26,R26,U26,X26,AA26,AD26,AG26)</f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OA in vitro release ELISA</vt:lpstr>
      <vt:lpstr>TA Muscle CSA</vt:lpstr>
      <vt:lpstr>CD68 Score</vt:lpstr>
      <vt:lpstr>Gel Resorption</vt:lpstr>
    </vt:vector>
  </TitlesOfParts>
  <Company>Cleveland Clinic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Jinjin</dc:creator>
  <cp:lastModifiedBy>Ma, Jinjin</cp:lastModifiedBy>
  <dcterms:created xsi:type="dcterms:W3CDTF">2017-02-10T19:32:14Z</dcterms:created>
  <dcterms:modified xsi:type="dcterms:W3CDTF">2017-02-10T20:18:32Z</dcterms:modified>
</cp:coreProperties>
</file>