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240" yWindow="100" windowWidth="28060" windowHeight="12420" firstSheet="4" activeTab="4"/>
  </bookViews>
  <sheets>
    <sheet name="Лист1" sheetId="1" state="hidden" r:id="rId1"/>
    <sheet name="biom_3" sheetId="2" state="hidden" r:id="rId2"/>
    <sheet name="Лист3" sheetId="3" state="hidden" r:id="rId3"/>
    <sheet name="Graphs" sheetId="4" state="hidden" r:id="rId4"/>
    <sheet name="Supplementary_Table_3" sheetId="11" r:id="rId5"/>
  </sheets>
  <definedNames>
    <definedName name="otu_table_L6" localSheetId="1">biom_3!$A$1:$Q$30</definedName>
    <definedName name="table.from_biom" localSheetId="0">Лист1!$A$1:$Q$89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3" l="1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G31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G54" i="3"/>
  <c r="B39" i="4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G57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G56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G55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G53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G52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G51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G50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G49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G48" i="3"/>
  <c r="G47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G46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G45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G44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G43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G42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G41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G38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G37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G36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G35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G34" i="3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B31" i="2"/>
</calcChain>
</file>

<file path=xl/connections.xml><?xml version="1.0" encoding="utf-8"?>
<connections xmlns="http://schemas.openxmlformats.org/spreadsheetml/2006/main">
  <connection id="1" name="otu_table_L6" type="6" refreshedVersion="3" background="1" saveData="1">
    <textPr codePage="866" sourceFile="C:\Users\TOSHIBA\Desktop\Rizdvo\QIIME\Q_3\wf_taxa_summary\otu_table_L6.txt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able.from_biom" type="6" refreshedVersion="3" background="1" saveData="1">
    <textPr codePage="866" sourceFile="C:\Users\TOSHIBA\Desktop\Rizdvo\QIIME\Q_3\table.from_biom.txt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<sst xmlns="http://schemas.openxmlformats.org/spreadsheetml/2006/main" count="490" uniqueCount="231">
  <si>
    <t># Constructed from biom file</t>
  </si>
  <si>
    <t>#OTU ID</t>
  </si>
  <si>
    <t>bre2</t>
  </si>
  <si>
    <t>bay2</t>
  </si>
  <si>
    <t>bre</t>
  </si>
  <si>
    <t>gro3</t>
  </si>
  <si>
    <t>sta2</t>
  </si>
  <si>
    <t>arl3</t>
  </si>
  <si>
    <t>arl</t>
  </si>
  <si>
    <t>bay</t>
  </si>
  <si>
    <t>arl2</t>
  </si>
  <si>
    <t>bre3</t>
  </si>
  <si>
    <t>gro2</t>
  </si>
  <si>
    <t>goth</t>
  </si>
  <si>
    <t>sta</t>
  </si>
  <si>
    <t>goth3</t>
  </si>
  <si>
    <t>gro</t>
  </si>
  <si>
    <t>goth2</t>
  </si>
  <si>
    <t>denovo0</t>
  </si>
  <si>
    <t>denovo1</t>
  </si>
  <si>
    <t>denovo2</t>
  </si>
  <si>
    <t>denovo3</t>
  </si>
  <si>
    <t>denovo4</t>
  </si>
  <si>
    <t>denovo5</t>
  </si>
  <si>
    <t>denovo6</t>
  </si>
  <si>
    <t>denovo7</t>
  </si>
  <si>
    <t>denovo8</t>
  </si>
  <si>
    <t>denovo9</t>
  </si>
  <si>
    <t>denovo10</t>
  </si>
  <si>
    <t>denovo11</t>
  </si>
  <si>
    <t>denovo12</t>
  </si>
  <si>
    <t>denovo13</t>
  </si>
  <si>
    <t>denovo14</t>
  </si>
  <si>
    <t>denovo15</t>
  </si>
  <si>
    <t>denovo16</t>
  </si>
  <si>
    <t>denovo17</t>
  </si>
  <si>
    <t>denovo18</t>
  </si>
  <si>
    <t>denovo19</t>
  </si>
  <si>
    <t>denovo20</t>
  </si>
  <si>
    <t>denovo21</t>
  </si>
  <si>
    <t>denovo22</t>
  </si>
  <si>
    <t>denovo23</t>
  </si>
  <si>
    <t>denovo24</t>
  </si>
  <si>
    <t>denovo25</t>
  </si>
  <si>
    <t>denovo26</t>
  </si>
  <si>
    <t>denovo27</t>
  </si>
  <si>
    <t>denovo28</t>
  </si>
  <si>
    <t>denovo29</t>
  </si>
  <si>
    <t>denovo30</t>
  </si>
  <si>
    <t>denovo31</t>
  </si>
  <si>
    <t>denovo32</t>
  </si>
  <si>
    <t>denovo33</t>
  </si>
  <si>
    <t>denovo34</t>
  </si>
  <si>
    <t>denovo35</t>
  </si>
  <si>
    <t>denovo36</t>
  </si>
  <si>
    <t>denovo37</t>
  </si>
  <si>
    <t>denovo38</t>
  </si>
  <si>
    <t>denovo39</t>
  </si>
  <si>
    <t>denovo40</t>
  </si>
  <si>
    <t>denovo41</t>
  </si>
  <si>
    <t>denovo42</t>
  </si>
  <si>
    <t>denovo43</t>
  </si>
  <si>
    <t>denovo44</t>
  </si>
  <si>
    <t>denovo45</t>
  </si>
  <si>
    <t>denovo46</t>
  </si>
  <si>
    <t>denovo47</t>
  </si>
  <si>
    <t>denovo48</t>
  </si>
  <si>
    <t>denovo49</t>
  </si>
  <si>
    <t>denovo50</t>
  </si>
  <si>
    <t>denovo51</t>
  </si>
  <si>
    <t>denovo52</t>
  </si>
  <si>
    <t>denovo53</t>
  </si>
  <si>
    <t>denovo54</t>
  </si>
  <si>
    <t>denovo55</t>
  </si>
  <si>
    <t>denovo56</t>
  </si>
  <si>
    <t>denovo57</t>
  </si>
  <si>
    <t>denovo58</t>
  </si>
  <si>
    <t>denovo59</t>
  </si>
  <si>
    <t>denovo60</t>
  </si>
  <si>
    <t>denovo61</t>
  </si>
  <si>
    <t>denovo62</t>
  </si>
  <si>
    <t>denovo63</t>
  </si>
  <si>
    <t>denovo64</t>
  </si>
  <si>
    <t>denovo65</t>
  </si>
  <si>
    <t>denovo66</t>
  </si>
  <si>
    <t>denovo67</t>
  </si>
  <si>
    <t>denovo68</t>
  </si>
  <si>
    <t>denovo69</t>
  </si>
  <si>
    <t>denovo70</t>
  </si>
  <si>
    <t>denovo71</t>
  </si>
  <si>
    <t>denovo72</t>
  </si>
  <si>
    <t>denovo73</t>
  </si>
  <si>
    <t>denovo74</t>
  </si>
  <si>
    <t>denovo75</t>
  </si>
  <si>
    <t>denovo76</t>
  </si>
  <si>
    <t>denovo77</t>
  </si>
  <si>
    <t>denovo78</t>
  </si>
  <si>
    <t>denovo79</t>
  </si>
  <si>
    <t>denovo80</t>
  </si>
  <si>
    <t>denovo81</t>
  </si>
  <si>
    <t>denovo82</t>
  </si>
  <si>
    <t>denovo83</t>
  </si>
  <si>
    <t>denovo84</t>
  </si>
  <si>
    <t>denovo85</t>
  </si>
  <si>
    <t>denovo86</t>
  </si>
  <si>
    <t>Taxon</t>
  </si>
  <si>
    <t>k__Bacteria;Other;Other;Other;Other;Other</t>
  </si>
  <si>
    <t>k__Bacteria;p__Actinobacteria;c__Actinobacteria;o__Actinomycetales;Other;Other</t>
  </si>
  <si>
    <t>k__Bacteria;p__Actinobacteria;c__Actinobacteria;o__Actinomycetales;f__Corynebacteriaceae;g__Corynebacterium</t>
  </si>
  <si>
    <t>k__Bacteria;p__Actinobacteria;c__Actinobacteria;o__Actinomycetales;f__Micrococcaceae;g__Kocuria</t>
  </si>
  <si>
    <t>k__Bacteria;p__Actinobacteria;c__Actinobacteria;o__Actinomycetales;f__Propionibacteriaceae;g__Propionibacterium</t>
  </si>
  <si>
    <t>k__Bacteria;p__Bacteroidetes;c__Bacteroidia;o__Bacteroidales;f__Bacteroidaceae;g__Bacteroides</t>
  </si>
  <si>
    <t>k__Bacteria;p__Firmicutes;c__Bacilli;o__Bacillales;Other;Other</t>
  </si>
  <si>
    <t>k__Bacteria;p__Firmicutes;c__Bacilli;o__Bacillales;f__Planococcaceae;Other</t>
  </si>
  <si>
    <t>k__Bacteria;p__Firmicutes;c__Bacilli;o__Bacillales;f__Planococcaceae;g__Kurthia</t>
  </si>
  <si>
    <t>k__Bacteria;p__Firmicutes;c__Bacilli;o__Bacillales;f__Planococcaceae;g__Rummeliibacillus</t>
  </si>
  <si>
    <t>k__Bacteria;p__Firmicutes;c__Bacilli;o__Bacillales;f__Staphylococcaceae;g__Macrococcus</t>
  </si>
  <si>
    <t>k__Bacteria;p__Firmicutes;c__Bacilli;o__Bacillales;f__Staphylococcaceae;g__Staphylococcus</t>
  </si>
  <si>
    <t>k__Bacteria;p__Firmicutes;c__Bacilli;o__Lactobacillales;Other;Other</t>
  </si>
  <si>
    <t>k__Bacteria;p__Firmicutes;c__Bacilli;o__Lactobacillales;f__Enterococcaceae;Other</t>
  </si>
  <si>
    <t>k__Bacteria;p__Firmicutes;c__Bacilli;o__Lactobacillales;f__Enterococcaceae;g__Enterococcus</t>
  </si>
  <si>
    <t>k__Bacteria;p__Firmicutes;c__Bacilli;o__Lactobacillales;f__Enterococcaceae;g__Vagococcus</t>
  </si>
  <si>
    <t>k__Bacteria;p__Firmicutes;c__Bacilli;o__Lactobacillales;f__Lactobacillaceae;g__Lactobacillus</t>
  </si>
  <si>
    <t>k__Bacteria;p__Firmicutes;c__Bacilli;o__Lactobacillales;f__Leuconostocaceae;g__Weissella</t>
  </si>
  <si>
    <t>k__Bacteria;p__Firmicutes;c__Bacilli;o__Lactobacillales;f__Streptococcaceae;g__Lactococcus</t>
  </si>
  <si>
    <t>k__Bacteria;p__Firmicutes;c__Clostridia;o__Clostridiales;f__Clostridiaceae;g__Clostridium</t>
  </si>
  <si>
    <t>k__Bacteria;p__Firmicutes;c__Clostridia;o__Clostridiales;f__Clostridiaceae;g__Peptoniphilus</t>
  </si>
  <si>
    <t>k__Bacteria;p__Proteobacteria;c__Alphaproteobacteria;Other;Other;Other</t>
  </si>
  <si>
    <t>k__Bacteria;p__Proteobacteria;c__Alphaproteobacteria;o__Rhodospirillales;f__Acetobacteraceae;Other</t>
  </si>
  <si>
    <t>k__Bacteria;p__Proteobacteria;c__Alphaproteobacteria;o__Rhodospirillales;f__Acetobacteraceae;g__Acetobacter</t>
  </si>
  <si>
    <t>k__Bacteria;p__Proteobacteria;c__Alphaproteobacteria;o__Rickettsiales;Other;Other</t>
  </si>
  <si>
    <t>k__Bacteria;p__Proteobacteria;c__Alphaproteobacteria;o__Rickettsiales;f__Rickettsiaceae;g__Wolbachia</t>
  </si>
  <si>
    <t>k__Bacteria;p__Proteobacteria;c__Gammaproteobacteria;o__Enterobacteriales;f__Enterobacteriaceae;Other</t>
  </si>
  <si>
    <t>k__Bacteria;p__Proteobacteria;c__Gammaproteobacteria;o__Pasteurellales;f__Pasteurellaceae;Other</t>
  </si>
  <si>
    <t>k__Bacteria;p__Proteobacteria;c__Gammaproteobacteria;o__Pseudomonadales;f__Moraxellaceae;g__Acinetobacter</t>
  </si>
  <si>
    <t>k__Bacteria</t>
  </si>
  <si>
    <t>Other</t>
  </si>
  <si>
    <t>p__Actinobacteria</t>
  </si>
  <si>
    <t>c__Actinobacteria</t>
  </si>
  <si>
    <t>o__Actinomycetales</t>
  </si>
  <si>
    <t>f__Corynebacteriaceae</t>
  </si>
  <si>
    <t>g__Corynebacterium</t>
  </si>
  <si>
    <t>f__Micrococcaceae</t>
  </si>
  <si>
    <t>g__Kocuria</t>
  </si>
  <si>
    <t>f__Propionibacteriaceae</t>
  </si>
  <si>
    <t>g__Propionibacterium</t>
  </si>
  <si>
    <t>p__Bacteroidetes</t>
  </si>
  <si>
    <t>c__Bacteroidia</t>
  </si>
  <si>
    <t>o__Bacteroidales</t>
  </si>
  <si>
    <t>f__Bacteroidaceae</t>
  </si>
  <si>
    <t>g__Bacteroides</t>
  </si>
  <si>
    <t>p__Firmicutes</t>
  </si>
  <si>
    <t>c__Bacilli</t>
  </si>
  <si>
    <t>o__Bacillales</t>
  </si>
  <si>
    <t>f__Planococcaceae</t>
  </si>
  <si>
    <t>g__Kurthia</t>
  </si>
  <si>
    <t>g__Rummeliibacillus</t>
  </si>
  <si>
    <t>f__Staphylococcaceae</t>
  </si>
  <si>
    <t>g__Macrococcus</t>
  </si>
  <si>
    <t>g__Staphylococcus</t>
  </si>
  <si>
    <t>o__Lactobacillales</t>
  </si>
  <si>
    <t>f__Enterococcaceae</t>
  </si>
  <si>
    <t>g__Enterococcus</t>
  </si>
  <si>
    <t>g__Vagococcus</t>
  </si>
  <si>
    <t>f__Lactobacillaceae</t>
  </si>
  <si>
    <t>g__Lactobacillus</t>
  </si>
  <si>
    <t>f__Leuconostocaceae</t>
  </si>
  <si>
    <t>g__Weissella</t>
  </si>
  <si>
    <t>f__Streptococcaceae</t>
  </si>
  <si>
    <t>g__Lactococcus</t>
  </si>
  <si>
    <t>c__Clostridia</t>
  </si>
  <si>
    <t>o__Clostridiales</t>
  </si>
  <si>
    <t>f__Clostridiaceae</t>
  </si>
  <si>
    <t>g__Clostridium</t>
  </si>
  <si>
    <t>g__Peptoniphilus</t>
  </si>
  <si>
    <t>p__Proteobacteria</t>
  </si>
  <si>
    <t>c__Alphaproteobacteria</t>
  </si>
  <si>
    <t>o__Rhodospirillales</t>
  </si>
  <si>
    <t>f__Acetobacteraceae</t>
  </si>
  <si>
    <t>g__Acetobacter</t>
  </si>
  <si>
    <t>o__Rickettsiales</t>
  </si>
  <si>
    <t>f__Rickettsiaceae</t>
  </si>
  <si>
    <t>g__Wolbachia</t>
  </si>
  <si>
    <t>c__Gammaproteobacteria</t>
  </si>
  <si>
    <t>o__Enterobacteriales</t>
  </si>
  <si>
    <t>f__Enterobacteriaceae</t>
  </si>
  <si>
    <t>o__Pasteurellales</t>
  </si>
  <si>
    <t>f__Pasteurellaceae</t>
  </si>
  <si>
    <t>o__Pseudomonadales</t>
  </si>
  <si>
    <t>f__Moraxellaceae</t>
  </si>
  <si>
    <t>g__Acinetobacter</t>
  </si>
  <si>
    <t>Phylum</t>
  </si>
  <si>
    <t>Class</t>
  </si>
  <si>
    <t>Kingdom</t>
  </si>
  <si>
    <t>Order</t>
  </si>
  <si>
    <t>Family</t>
  </si>
  <si>
    <t>Genus</t>
  </si>
  <si>
    <t>BRE_2</t>
  </si>
  <si>
    <t>BAY_2</t>
  </si>
  <si>
    <t>BRE_1</t>
  </si>
  <si>
    <t>GRO_3</t>
  </si>
  <si>
    <t>STA_2</t>
  </si>
  <si>
    <t>ARL_3</t>
  </si>
  <si>
    <t>ARL_1</t>
  </si>
  <si>
    <t>BAY_1</t>
  </si>
  <si>
    <t>ARL_2</t>
  </si>
  <si>
    <t>BRE_3</t>
  </si>
  <si>
    <t>GRO_2</t>
  </si>
  <si>
    <t>GOTH_1</t>
  </si>
  <si>
    <t>STA_1</t>
  </si>
  <si>
    <t>GOTH_3</t>
  </si>
  <si>
    <t>GRO_1</t>
  </si>
  <si>
    <t>GOTH_2</t>
  </si>
  <si>
    <t>groups_significance.py</t>
  </si>
  <si>
    <t>Shannon</t>
  </si>
  <si>
    <t>ANOVA</t>
  </si>
  <si>
    <t>SS</t>
  </si>
  <si>
    <t>df</t>
  </si>
  <si>
    <t>MS</t>
  </si>
  <si>
    <t>F</t>
  </si>
  <si>
    <t>p</t>
  </si>
  <si>
    <t>Between:</t>
  </si>
  <si>
    <t>Within:</t>
  </si>
  <si>
    <t>0.271</t>
  </si>
  <si>
    <t>Total:</t>
  </si>
  <si>
    <t>PD</t>
  </si>
  <si>
    <t>0.678</t>
  </si>
  <si>
    <t>0.136</t>
  </si>
  <si>
    <t>0.116</t>
  </si>
  <si>
    <t>0.013</t>
  </si>
  <si>
    <t>0.794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</si>
</sst>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8083625775714"/>
          <c:y val="0.0496757032887668"/>
          <c:w val="0.66736914957263"/>
          <c:h val="0.7463932780214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p__Actinobacteria</c:v>
                </c:pt>
              </c:strCache>
            </c:strRef>
          </c:tx>
          <c:invertIfNegative val="0"/>
          <c:cat>
            <c:strRef>
              <c:f>Graphs!$B$1:$Q$1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Graphs!$B$2:$Q$2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0.0307692307692</c:v>
                </c:pt>
                <c:pt idx="6">
                  <c:v>0.0153846153846</c:v>
                </c:pt>
                <c:pt idx="7">
                  <c:v>0.0135135135135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0.0235294117647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0.016393442623</c:v>
                </c:pt>
              </c:numCache>
            </c:numRef>
          </c:val>
        </c:ser>
        <c:ser>
          <c:idx val="1"/>
          <c:order val="1"/>
          <c:tx>
            <c:strRef>
              <c:f>Graphs!$A$3</c:f>
              <c:strCache>
                <c:ptCount val="1"/>
                <c:pt idx="0">
                  <c:v>p__Bacteroidetes</c:v>
                </c:pt>
              </c:strCache>
            </c:strRef>
          </c:tx>
          <c:invertIfNegative val="0"/>
          <c:cat>
            <c:strRef>
              <c:f>Graphs!$B$1:$Q$1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Graphs!$B$3:$Q$3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0.0119047619048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2"/>
          <c:order val="2"/>
          <c:tx>
            <c:strRef>
              <c:f>Graphs!$A$4</c:f>
              <c:strCache>
                <c:ptCount val="1"/>
                <c:pt idx="0">
                  <c:v>p__Firmicutes</c:v>
                </c:pt>
              </c:strCache>
            </c:strRef>
          </c:tx>
          <c:invertIfNegative val="0"/>
          <c:cat>
            <c:strRef>
              <c:f>Graphs!$B$1:$Q$1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Graphs!$B$4:$Q$4</c:f>
              <c:numCache>
                <c:formatCode>0.00</c:formatCode>
                <c:ptCount val="16"/>
                <c:pt idx="0">
                  <c:v>0.14</c:v>
                </c:pt>
                <c:pt idx="1">
                  <c:v>0.1333333333333</c:v>
                </c:pt>
                <c:pt idx="2">
                  <c:v>0.0615384615384</c:v>
                </c:pt>
                <c:pt idx="3">
                  <c:v>0.0119047619048</c:v>
                </c:pt>
                <c:pt idx="4">
                  <c:v>0.0392156862745</c:v>
                </c:pt>
                <c:pt idx="5">
                  <c:v>0.5846153846157</c:v>
                </c:pt>
                <c:pt idx="6">
                  <c:v>0.6153846153846</c:v>
                </c:pt>
                <c:pt idx="7">
                  <c:v>0.2702702702706</c:v>
                </c:pt>
                <c:pt idx="8">
                  <c:v>0.032967032967</c:v>
                </c:pt>
                <c:pt idx="9">
                  <c:v>0.0</c:v>
                </c:pt>
                <c:pt idx="10">
                  <c:v>0.0322580645161</c:v>
                </c:pt>
                <c:pt idx="11">
                  <c:v>0.0117647058824</c:v>
                </c:pt>
                <c:pt idx="12">
                  <c:v>0.02</c:v>
                </c:pt>
                <c:pt idx="13">
                  <c:v>0.0545454545455</c:v>
                </c:pt>
                <c:pt idx="14">
                  <c:v>0.0459770114944</c:v>
                </c:pt>
                <c:pt idx="15">
                  <c:v>0.016393442623</c:v>
                </c:pt>
              </c:numCache>
            </c:numRef>
          </c:val>
        </c:ser>
        <c:ser>
          <c:idx val="3"/>
          <c:order val="3"/>
          <c:tx>
            <c:strRef>
              <c:f>Graphs!$A$5</c:f>
              <c:strCache>
                <c:ptCount val="1"/>
                <c:pt idx="0">
                  <c:v>p__Proteobacteria</c:v>
                </c:pt>
              </c:strCache>
            </c:strRef>
          </c:tx>
          <c:invertIfNegative val="0"/>
          <c:cat>
            <c:strRef>
              <c:f>Graphs!$B$1:$Q$1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Graphs!$B$5:$Q$5</c:f>
              <c:numCache>
                <c:formatCode>0.00</c:formatCode>
                <c:ptCount val="16"/>
                <c:pt idx="0">
                  <c:v>0.78</c:v>
                </c:pt>
                <c:pt idx="1">
                  <c:v>0.8666666666667</c:v>
                </c:pt>
                <c:pt idx="2">
                  <c:v>0.9384615384621</c:v>
                </c:pt>
                <c:pt idx="3">
                  <c:v>0.97619047619</c:v>
                </c:pt>
                <c:pt idx="4">
                  <c:v>0.9411764705883</c:v>
                </c:pt>
                <c:pt idx="5">
                  <c:v>0.3846153846153</c:v>
                </c:pt>
                <c:pt idx="6">
                  <c:v>0.3692307692306</c:v>
                </c:pt>
                <c:pt idx="7">
                  <c:v>0.6756756756755</c:v>
                </c:pt>
                <c:pt idx="8">
                  <c:v>0.956043956043</c:v>
                </c:pt>
                <c:pt idx="9">
                  <c:v>1.0</c:v>
                </c:pt>
                <c:pt idx="10">
                  <c:v>0.9677419354844</c:v>
                </c:pt>
                <c:pt idx="11">
                  <c:v>0.9647058823532</c:v>
                </c:pt>
                <c:pt idx="12">
                  <c:v>0.98</c:v>
                </c:pt>
                <c:pt idx="13">
                  <c:v>0.945454545454</c:v>
                </c:pt>
                <c:pt idx="14">
                  <c:v>0.9540229885061</c:v>
                </c:pt>
                <c:pt idx="15">
                  <c:v>0.9672131147539</c:v>
                </c:pt>
              </c:numCache>
            </c:numRef>
          </c:val>
        </c:ser>
        <c:ser>
          <c:idx val="4"/>
          <c:order val="4"/>
          <c:tx>
            <c:strRef>
              <c:f>Graphs!$A$6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Graphs!$B$1:$Q$1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Graphs!$B$6:$Q$6</c:f>
              <c:numCache>
                <c:formatCode>0.00</c:formatCode>
                <c:ptCount val="16"/>
                <c:pt idx="0">
                  <c:v>0.1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0.0196078431373</c:v>
                </c:pt>
                <c:pt idx="5">
                  <c:v>0.0</c:v>
                </c:pt>
                <c:pt idx="6">
                  <c:v>0.0</c:v>
                </c:pt>
                <c:pt idx="7">
                  <c:v>0.0405405405405</c:v>
                </c:pt>
                <c:pt idx="8">
                  <c:v>0.032967032967</c:v>
                </c:pt>
                <c:pt idx="9">
                  <c:v>0.012987012987</c:v>
                </c:pt>
                <c:pt idx="10">
                  <c:v>0.0</c:v>
                </c:pt>
                <c:pt idx="11">
                  <c:v>0.0235294117647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9160776"/>
        <c:axId val="-2129428600"/>
      </c:barChart>
      <c:catAx>
        <c:axId val="-20691607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428600"/>
        <c:crosses val="autoZero"/>
        <c:auto val="1"/>
        <c:lblAlgn val="ctr"/>
        <c:lblOffset val="100"/>
        <c:noMultiLvlLbl val="0"/>
      </c:catAx>
      <c:valAx>
        <c:axId val="-2129428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69160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298399187223"/>
          <c:y val="0.0247994504042699"/>
          <c:w val="0.228298644022705"/>
          <c:h val="0.4045394493473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Graphs!$A$22</c:f>
              <c:strCache>
                <c:ptCount val="1"/>
                <c:pt idx="0">
                  <c:v>f__Micrococcaceae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Graphs!$B$22:$Q$22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0.016393442623</c:v>
                </c:pt>
              </c:numCache>
            </c:numRef>
          </c:val>
        </c:ser>
        <c:ser>
          <c:idx val="1"/>
          <c:order val="1"/>
          <c:tx>
            <c:strRef>
              <c:f>Graphs!$A$23</c:f>
              <c:strCache>
                <c:ptCount val="1"/>
                <c:pt idx="0">
                  <c:v>f__Propionibacteriaceae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Graphs!$B$23:$Q$23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0.0235294117647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2"/>
          <c:order val="2"/>
          <c:tx>
            <c:strRef>
              <c:f>Graphs!$A$24</c:f>
              <c:strCache>
                <c:ptCount val="1"/>
                <c:pt idx="0">
                  <c:v>f__Bacteroidaceae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Graphs!$B$24:$Q$24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0.0119047619048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Graphs!$A$25</c:f>
              <c:strCache>
                <c:ptCount val="1"/>
                <c:pt idx="0">
                  <c:v>f__Planococcaceae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Graphs!$B$25:$Q$25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0.276923076923</c:v>
                </c:pt>
                <c:pt idx="6">
                  <c:v>0.4769230769232</c:v>
                </c:pt>
                <c:pt idx="7">
                  <c:v>0.1351351351355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4"/>
          <c:order val="4"/>
          <c:tx>
            <c:strRef>
              <c:f>Graphs!$A$26</c:f>
              <c:strCache>
                <c:ptCount val="1"/>
                <c:pt idx="0">
                  <c:v>f__Enterococcaceae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Graphs!$B$26:$Q$26</c:f>
              <c:numCache>
                <c:formatCode>0.00</c:formatCode>
                <c:ptCount val="16"/>
                <c:pt idx="0">
                  <c:v>0.02</c:v>
                </c:pt>
                <c:pt idx="1">
                  <c:v>0.1</c:v>
                </c:pt>
                <c:pt idx="2">
                  <c:v>0.0153846153846</c:v>
                </c:pt>
                <c:pt idx="3">
                  <c:v>0.0</c:v>
                </c:pt>
                <c:pt idx="4">
                  <c:v>0.0</c:v>
                </c:pt>
                <c:pt idx="5">
                  <c:v>0.0307692307692</c:v>
                </c:pt>
                <c:pt idx="6">
                  <c:v>0.0307692307692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0.0114942528736</c:v>
                </c:pt>
                <c:pt idx="15">
                  <c:v>0.0</c:v>
                </c:pt>
              </c:numCache>
            </c:numRef>
          </c:val>
        </c:ser>
        <c:ser>
          <c:idx val="5"/>
          <c:order val="5"/>
          <c:tx>
            <c:strRef>
              <c:f>Graphs!$A$27</c:f>
              <c:strCache>
                <c:ptCount val="1"/>
                <c:pt idx="0">
                  <c:v>f__Lactobacillaceae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Graphs!$B$27:$Q$27</c:f>
              <c:numCache>
                <c:formatCode>0.00</c:formatCode>
                <c:ptCount val="16"/>
                <c:pt idx="0">
                  <c:v>0.04</c:v>
                </c:pt>
                <c:pt idx="1">
                  <c:v>0.0</c:v>
                </c:pt>
                <c:pt idx="2">
                  <c:v>0.0307692307692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0.010989010989</c:v>
                </c:pt>
                <c:pt idx="9">
                  <c:v>0.0</c:v>
                </c:pt>
                <c:pt idx="10">
                  <c:v>0.0</c:v>
                </c:pt>
                <c:pt idx="11">
                  <c:v>0.0117647058824</c:v>
                </c:pt>
                <c:pt idx="12">
                  <c:v>0.0</c:v>
                </c:pt>
                <c:pt idx="13">
                  <c:v>0.0545454545455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6"/>
          <c:order val="6"/>
          <c:tx>
            <c:strRef>
              <c:f>Graphs!$A$28</c:f>
              <c:strCache>
                <c:ptCount val="1"/>
                <c:pt idx="0">
                  <c:v>f__Leuconostocaceae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Graphs!$B$28:$Q$28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0.0114942528736</c:v>
                </c:pt>
                <c:pt idx="15">
                  <c:v>0.0</c:v>
                </c:pt>
              </c:numCache>
            </c:numRef>
          </c:val>
        </c:ser>
        <c:ser>
          <c:idx val="7"/>
          <c:order val="7"/>
          <c:tx>
            <c:strRef>
              <c:f>Graphs!$A$29</c:f>
              <c:strCache>
                <c:ptCount val="1"/>
                <c:pt idx="0">
                  <c:v>f__Streptococcaceae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Graphs!$B$29:$Q$29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0.027027027027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8"/>
          <c:order val="8"/>
          <c:tx>
            <c:strRef>
              <c:f>Graphs!$A$30</c:f>
              <c:strCache>
                <c:ptCount val="1"/>
                <c:pt idx="0">
                  <c:v>f__Clostridiaceae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Graphs!$B$30:$Q$30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0.0119047619048</c:v>
                </c:pt>
                <c:pt idx="4">
                  <c:v>0.0</c:v>
                </c:pt>
                <c:pt idx="5">
                  <c:v>0.0153846153846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9"/>
          <c:order val="9"/>
          <c:tx>
            <c:strRef>
              <c:f>Graphs!$A$31</c:f>
              <c:strCache>
                <c:ptCount val="1"/>
                <c:pt idx="0">
                  <c:v>f__Pasteurellaceae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Graphs!$B$31:$Q$31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0.012987012987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Graphs!$A$32</c:f>
              <c:strCache>
                <c:ptCount val="1"/>
                <c:pt idx="0">
                  <c:v>f__Moraxellaceae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Graphs!$B$32:$Q$32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0.0153846153846</c:v>
                </c:pt>
                <c:pt idx="3">
                  <c:v>0.0</c:v>
                </c:pt>
                <c:pt idx="4">
                  <c:v>0.0196078431373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Graphs!$A$33</c:f>
              <c:strCache>
                <c:ptCount val="1"/>
                <c:pt idx="0">
                  <c:v>f__Corynebacteriaceae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Graphs!$B$33:$Q$33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0.0153846153846</c:v>
                </c:pt>
                <c:pt idx="7">
                  <c:v>0.0135135135135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Graphs!$A$34</c:f>
              <c:strCache>
                <c:ptCount val="1"/>
                <c:pt idx="0">
                  <c:v>f__Staphylococcaceae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Graphs!$B$34:$Q$34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0.0769230769231</c:v>
                </c:pt>
                <c:pt idx="6">
                  <c:v>0.0461538461538</c:v>
                </c:pt>
                <c:pt idx="7">
                  <c:v>0.0675675675676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0.0114942528736</c:v>
                </c:pt>
                <c:pt idx="15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Graphs!$A$35</c:f>
              <c:strCache>
                <c:ptCount val="1"/>
                <c:pt idx="0">
                  <c:v>f__Rickettsiaceae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Graphs!$B$35:$Q$35</c:f>
              <c:numCache>
                <c:formatCode>0.00</c:formatCode>
                <c:ptCount val="16"/>
                <c:pt idx="0">
                  <c:v>0.18</c:v>
                </c:pt>
                <c:pt idx="1">
                  <c:v>0.1</c:v>
                </c:pt>
                <c:pt idx="2">
                  <c:v>0.215384615385</c:v>
                </c:pt>
                <c:pt idx="3">
                  <c:v>0.25</c:v>
                </c:pt>
                <c:pt idx="4">
                  <c:v>0.117647058824</c:v>
                </c:pt>
                <c:pt idx="5">
                  <c:v>0.0769230769231</c:v>
                </c:pt>
                <c:pt idx="6">
                  <c:v>0.0153846153846</c:v>
                </c:pt>
                <c:pt idx="7">
                  <c:v>0.0135135135135</c:v>
                </c:pt>
                <c:pt idx="8">
                  <c:v>0.263736263736</c:v>
                </c:pt>
                <c:pt idx="9">
                  <c:v>0.155844155844</c:v>
                </c:pt>
                <c:pt idx="10">
                  <c:v>0.41935483871</c:v>
                </c:pt>
                <c:pt idx="11">
                  <c:v>0.270588235294</c:v>
                </c:pt>
                <c:pt idx="12">
                  <c:v>0.24</c:v>
                </c:pt>
                <c:pt idx="13">
                  <c:v>0.163636363636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Graphs!$A$36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Graphs!$B$36:$Q$36</c:f>
              <c:numCache>
                <c:formatCode>0.00</c:formatCode>
                <c:ptCount val="16"/>
                <c:pt idx="0">
                  <c:v>0.1</c:v>
                </c:pt>
                <c:pt idx="1">
                  <c:v>0.0</c:v>
                </c:pt>
                <c:pt idx="2">
                  <c:v>0.0</c:v>
                </c:pt>
                <c:pt idx="3">
                  <c:v>0.0238095238095</c:v>
                </c:pt>
                <c:pt idx="4">
                  <c:v>0.0196078431373</c:v>
                </c:pt>
                <c:pt idx="5">
                  <c:v>0.1538461538466</c:v>
                </c:pt>
                <c:pt idx="6">
                  <c:v>0.0307692307692</c:v>
                </c:pt>
                <c:pt idx="7">
                  <c:v>0.0405405405405</c:v>
                </c:pt>
                <c:pt idx="8">
                  <c:v>0.032967032967</c:v>
                </c:pt>
                <c:pt idx="9">
                  <c:v>0.051948051948</c:v>
                </c:pt>
                <c:pt idx="10">
                  <c:v>0.0</c:v>
                </c:pt>
                <c:pt idx="11">
                  <c:v>0.0352941176471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Graphs!$A$37</c:f>
              <c:strCache>
                <c:ptCount val="1"/>
                <c:pt idx="0">
                  <c:v>f__Enterobacteriaceae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Graphs!$B$37:$Q$37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0.0307692307692</c:v>
                </c:pt>
                <c:pt idx="6">
                  <c:v>0.0307692307692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Graphs!$A$38</c:f>
              <c:strCache>
                <c:ptCount val="1"/>
                <c:pt idx="0">
                  <c:v>f__Acetobacteraceae</c:v>
                </c:pt>
              </c:strCache>
            </c:strRef>
          </c:tx>
          <c:invertIfNegative val="0"/>
          <c:cat>
            <c:strRef>
              <c:f>Graphs!$B$21:$Q$21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Graphs!$B$38:$Q$38</c:f>
              <c:numCache>
                <c:formatCode>0.00</c:formatCode>
                <c:ptCount val="16"/>
                <c:pt idx="0">
                  <c:v>0.56</c:v>
                </c:pt>
                <c:pt idx="1">
                  <c:v>0.7666666666667</c:v>
                </c:pt>
                <c:pt idx="2">
                  <c:v>0.7076923076925</c:v>
                </c:pt>
                <c:pt idx="3">
                  <c:v>0.7023809523805</c:v>
                </c:pt>
                <c:pt idx="4">
                  <c:v>0.803921568627</c:v>
                </c:pt>
                <c:pt idx="5">
                  <c:v>0.276923076923</c:v>
                </c:pt>
                <c:pt idx="6">
                  <c:v>0.3230769230768</c:v>
                </c:pt>
                <c:pt idx="7">
                  <c:v>0.662162162162</c:v>
                </c:pt>
                <c:pt idx="8">
                  <c:v>0.670329670329</c:v>
                </c:pt>
                <c:pt idx="9">
                  <c:v>0.779220779221</c:v>
                </c:pt>
                <c:pt idx="10">
                  <c:v>0.5483870967744</c:v>
                </c:pt>
                <c:pt idx="11">
                  <c:v>0.6588235294121</c:v>
                </c:pt>
                <c:pt idx="12">
                  <c:v>0.74</c:v>
                </c:pt>
                <c:pt idx="13">
                  <c:v>0.781818181818</c:v>
                </c:pt>
                <c:pt idx="14">
                  <c:v>0.9540229885061</c:v>
                </c:pt>
                <c:pt idx="15">
                  <c:v>0.9672131147539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8937064"/>
        <c:axId val="-2068927464"/>
      </c:barChart>
      <c:catAx>
        <c:axId val="-20689370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8927464"/>
        <c:crosses val="autoZero"/>
        <c:auto val="1"/>
        <c:lblAlgn val="ctr"/>
        <c:lblOffset val="100"/>
        <c:noMultiLvlLbl val="0"/>
      </c:catAx>
      <c:valAx>
        <c:axId val="-2068927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68937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254254959805"/>
          <c:y val="0.013519211737877"/>
          <c:w val="0.232753738525027"/>
          <c:h val="0.8563856976894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8946122589359"/>
          <c:y val="0.0337206368566116"/>
          <c:w val="0.593743095778774"/>
          <c:h val="0.8278478288163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Graphs!$A$44</c:f>
              <c:strCache>
                <c:ptCount val="1"/>
                <c:pt idx="0">
                  <c:v>g__Kocuria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Graphs!$B$44:$Q$44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0.016393442623</c:v>
                </c:pt>
              </c:numCache>
            </c:numRef>
          </c:val>
        </c:ser>
        <c:ser>
          <c:idx val="1"/>
          <c:order val="1"/>
          <c:tx>
            <c:strRef>
              <c:f>Graphs!$A$45</c:f>
              <c:strCache>
                <c:ptCount val="1"/>
                <c:pt idx="0">
                  <c:v>g__Propionibacterium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Graphs!$B$45:$Q$45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0.0235294117647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2"/>
          <c:order val="2"/>
          <c:tx>
            <c:strRef>
              <c:f>Graphs!$A$46</c:f>
              <c:strCache>
                <c:ptCount val="1"/>
                <c:pt idx="0">
                  <c:v>g__Bacteroides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Graphs!$B$46:$Q$46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0.0119047619048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Graphs!$A$47</c:f>
              <c:strCache>
                <c:ptCount val="1"/>
                <c:pt idx="0">
                  <c:v>g__Rummeliibacillus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Graphs!$B$47:$Q$47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0.0135135135135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4"/>
          <c:order val="4"/>
          <c:tx>
            <c:strRef>
              <c:f>Graphs!$A$48</c:f>
              <c:strCache>
                <c:ptCount val="1"/>
                <c:pt idx="0">
                  <c:v>g__Enterococcus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Graphs!$B$48:$Q$48</c:f>
              <c:numCache>
                <c:formatCode>0.00</c:formatCode>
                <c:ptCount val="16"/>
                <c:pt idx="0">
                  <c:v>0.02</c:v>
                </c:pt>
                <c:pt idx="1">
                  <c:v>0.0666666666667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5"/>
          <c:order val="5"/>
          <c:tx>
            <c:strRef>
              <c:f>Graphs!$A$49</c:f>
              <c:strCache>
                <c:ptCount val="1"/>
                <c:pt idx="0">
                  <c:v>g__Vagococcus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Graphs!$B$49:$Q$49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6"/>
          <c:order val="6"/>
          <c:tx>
            <c:strRef>
              <c:f>Graphs!$A$50</c:f>
              <c:strCache>
                <c:ptCount val="1"/>
                <c:pt idx="0">
                  <c:v>g__Lactobacillus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Graphs!$B$50:$Q$50</c:f>
              <c:numCache>
                <c:formatCode>0.00</c:formatCode>
                <c:ptCount val="16"/>
                <c:pt idx="0">
                  <c:v>0.04</c:v>
                </c:pt>
                <c:pt idx="1">
                  <c:v>0.0</c:v>
                </c:pt>
                <c:pt idx="2">
                  <c:v>0.0307692307692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0.010989010989</c:v>
                </c:pt>
                <c:pt idx="9">
                  <c:v>0.0</c:v>
                </c:pt>
                <c:pt idx="10">
                  <c:v>0.0</c:v>
                </c:pt>
                <c:pt idx="11">
                  <c:v>0.0117647058824</c:v>
                </c:pt>
                <c:pt idx="12">
                  <c:v>0.0</c:v>
                </c:pt>
                <c:pt idx="13">
                  <c:v>0.0545454545455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7"/>
          <c:order val="7"/>
          <c:tx>
            <c:strRef>
              <c:f>Graphs!$A$51</c:f>
              <c:strCache>
                <c:ptCount val="1"/>
                <c:pt idx="0">
                  <c:v>g__Weissella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Graphs!$B$51:$Q$51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0.0114942528736</c:v>
                </c:pt>
                <c:pt idx="15">
                  <c:v>0.0</c:v>
                </c:pt>
              </c:numCache>
            </c:numRef>
          </c:val>
        </c:ser>
        <c:ser>
          <c:idx val="8"/>
          <c:order val="8"/>
          <c:tx>
            <c:strRef>
              <c:f>Graphs!$A$52</c:f>
              <c:strCache>
                <c:ptCount val="1"/>
                <c:pt idx="0">
                  <c:v>g__Lactococcus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Graphs!$B$52:$Q$52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0.027027027027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9"/>
          <c:order val="9"/>
          <c:tx>
            <c:strRef>
              <c:f>Graphs!$A$53</c:f>
              <c:strCache>
                <c:ptCount val="1"/>
                <c:pt idx="0">
                  <c:v>g__Clostridium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Graphs!$B$53:$Q$53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Graphs!$A$54</c:f>
              <c:strCache>
                <c:ptCount val="1"/>
                <c:pt idx="0">
                  <c:v>g__Peptoniphilus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Graphs!$B$54:$Q$54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0.0119047619048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Graphs!$A$55</c:f>
              <c:strCache>
                <c:ptCount val="1"/>
                <c:pt idx="0">
                  <c:v>g__Acinetobacter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Graphs!$B$55:$Q$55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0.0153846153846</c:v>
                </c:pt>
                <c:pt idx="3">
                  <c:v>0.0</c:v>
                </c:pt>
                <c:pt idx="4">
                  <c:v>0.0196078431373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Graphs!$A$56</c:f>
              <c:strCache>
                <c:ptCount val="1"/>
                <c:pt idx="0">
                  <c:v>g__Corynebacterium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Graphs!$B$56:$Q$56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0.0153846153846</c:v>
                </c:pt>
                <c:pt idx="7">
                  <c:v>0.0135135135135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Graphs!$A$57</c:f>
              <c:strCache>
                <c:ptCount val="1"/>
                <c:pt idx="0">
                  <c:v>g__Macrococcus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Graphs!$B$57:$Q$57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0.0153846153846</c:v>
                </c:pt>
                <c:pt idx="6">
                  <c:v>0.0153846153846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Graphs!$A$58</c:f>
              <c:strCache>
                <c:ptCount val="1"/>
                <c:pt idx="0">
                  <c:v>g__Wolbachia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Graphs!$B$58:$Q$58</c:f>
              <c:numCache>
                <c:formatCode>0.00</c:formatCode>
                <c:ptCount val="16"/>
                <c:pt idx="0">
                  <c:v>0.18</c:v>
                </c:pt>
                <c:pt idx="1">
                  <c:v>0.1</c:v>
                </c:pt>
                <c:pt idx="2">
                  <c:v>0.215384615385</c:v>
                </c:pt>
                <c:pt idx="3">
                  <c:v>0.25</c:v>
                </c:pt>
                <c:pt idx="4">
                  <c:v>0.117647058824</c:v>
                </c:pt>
                <c:pt idx="5">
                  <c:v>0.0769230769231</c:v>
                </c:pt>
                <c:pt idx="6">
                  <c:v>0.0153846153846</c:v>
                </c:pt>
                <c:pt idx="7">
                  <c:v>0.0135135135135</c:v>
                </c:pt>
                <c:pt idx="8">
                  <c:v>0.263736263736</c:v>
                </c:pt>
                <c:pt idx="9">
                  <c:v>0.155844155844</c:v>
                </c:pt>
                <c:pt idx="10">
                  <c:v>0.41935483871</c:v>
                </c:pt>
                <c:pt idx="11">
                  <c:v>0.270588235294</c:v>
                </c:pt>
                <c:pt idx="12">
                  <c:v>0.24</c:v>
                </c:pt>
                <c:pt idx="13">
                  <c:v>0.163636363636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Graphs!$A$59</c:f>
              <c:strCache>
                <c:ptCount val="1"/>
                <c:pt idx="0">
                  <c:v>g__Kurthia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Graphs!$B$59:$Q$59</c:f>
              <c:numCache>
                <c:formatCode>0.00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0.0307692307692</c:v>
                </c:pt>
                <c:pt idx="7">
                  <c:v>0.121621621622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Graphs!$A$60</c:f>
              <c:strCache>
                <c:ptCount val="1"/>
                <c:pt idx="0">
                  <c:v>g__Staphylococcus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Graphs!$B$60:$Q$60</c:f>
              <c:numCache>
                <c:formatCode>0.00</c:formatCode>
                <c:ptCount val="16"/>
                <c:pt idx="0">
                  <c:v>0.02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0.0615384615385</c:v>
                </c:pt>
                <c:pt idx="6">
                  <c:v>0.0307692307692</c:v>
                </c:pt>
                <c:pt idx="7">
                  <c:v>0.0675675675676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0.0114942528736</c:v>
                </c:pt>
                <c:pt idx="15">
                  <c:v>0.0</c:v>
                </c:pt>
              </c:numCache>
            </c:numRef>
          </c:val>
        </c:ser>
        <c:ser>
          <c:idx val="17"/>
          <c:order val="17"/>
          <c:tx>
            <c:strRef>
              <c:f>Graphs!$A$61</c:f>
              <c:strCache>
                <c:ptCount val="1"/>
                <c:pt idx="0">
                  <c:v>g__Acetobacter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Graphs!$B$61:$Q$61</c:f>
              <c:numCache>
                <c:formatCode>0.00</c:formatCode>
                <c:ptCount val="16"/>
                <c:pt idx="0">
                  <c:v>0.02</c:v>
                </c:pt>
                <c:pt idx="1">
                  <c:v>0.0666666666667</c:v>
                </c:pt>
                <c:pt idx="2">
                  <c:v>0.0615384615385</c:v>
                </c:pt>
                <c:pt idx="3">
                  <c:v>0.0238095238095</c:v>
                </c:pt>
                <c:pt idx="4">
                  <c:v>0.078431372549</c:v>
                </c:pt>
                <c:pt idx="5">
                  <c:v>0.107692307692</c:v>
                </c:pt>
                <c:pt idx="6">
                  <c:v>0.0461538461538</c:v>
                </c:pt>
                <c:pt idx="7">
                  <c:v>0.22972972973</c:v>
                </c:pt>
                <c:pt idx="8">
                  <c:v>0.241758241758</c:v>
                </c:pt>
                <c:pt idx="9">
                  <c:v>0.233766233766</c:v>
                </c:pt>
                <c:pt idx="10">
                  <c:v>0.0967741935484</c:v>
                </c:pt>
                <c:pt idx="11">
                  <c:v>0.0352941176471</c:v>
                </c:pt>
                <c:pt idx="12">
                  <c:v>0.14</c:v>
                </c:pt>
                <c:pt idx="13">
                  <c:v>0.0</c:v>
                </c:pt>
                <c:pt idx="14">
                  <c:v>0.0229885057471</c:v>
                </c:pt>
                <c:pt idx="15">
                  <c:v>0.0491803278689</c:v>
                </c:pt>
              </c:numCache>
            </c:numRef>
          </c:val>
        </c:ser>
        <c:ser>
          <c:idx val="18"/>
          <c:order val="18"/>
          <c:tx>
            <c:strRef>
              <c:f>Graphs!$A$62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Graphs!$B$43:$Q$43</c:f>
              <c:strCache>
                <c:ptCount val="16"/>
                <c:pt idx="0">
                  <c:v>ARL_1</c:v>
                </c:pt>
                <c:pt idx="1">
                  <c:v>ARL_2</c:v>
                </c:pt>
                <c:pt idx="2">
                  <c:v>ARL_3</c:v>
                </c:pt>
                <c:pt idx="3">
                  <c:v>BAY_1</c:v>
                </c:pt>
                <c:pt idx="4">
                  <c:v>BAY_2</c:v>
                </c:pt>
                <c:pt idx="5">
                  <c:v>BRE_1</c:v>
                </c:pt>
                <c:pt idx="6">
                  <c:v>BRE_2</c:v>
                </c:pt>
                <c:pt idx="7">
                  <c:v>BRE_3</c:v>
                </c:pt>
                <c:pt idx="8">
                  <c:v>GRO_1</c:v>
                </c:pt>
                <c:pt idx="9">
                  <c:v>GRO_2</c:v>
                </c:pt>
                <c:pt idx="10">
                  <c:v>GRO_3</c:v>
                </c:pt>
                <c:pt idx="11">
                  <c:v>GOTH_1</c:v>
                </c:pt>
                <c:pt idx="12">
                  <c:v>GOTH_2</c:v>
                </c:pt>
                <c:pt idx="13">
                  <c:v>GOTH_3</c:v>
                </c:pt>
                <c:pt idx="14">
                  <c:v>STA_1</c:v>
                </c:pt>
                <c:pt idx="15">
                  <c:v>STA_2</c:v>
                </c:pt>
              </c:strCache>
            </c:strRef>
          </c:cat>
          <c:val>
            <c:numRef>
              <c:f>Graphs!$B$62:$Q$62</c:f>
              <c:numCache>
                <c:formatCode>0.00</c:formatCode>
                <c:ptCount val="16"/>
                <c:pt idx="0">
                  <c:v>0.68</c:v>
                </c:pt>
                <c:pt idx="1">
                  <c:v>0.7666666666666</c:v>
                </c:pt>
                <c:pt idx="2">
                  <c:v>0.6769230769232</c:v>
                </c:pt>
                <c:pt idx="3">
                  <c:v>0.7023809523805</c:v>
                </c:pt>
                <c:pt idx="4">
                  <c:v>0.7843137254898</c:v>
                </c:pt>
                <c:pt idx="5">
                  <c:v>0.6769230769236</c:v>
                </c:pt>
                <c:pt idx="6">
                  <c:v>0.8461538461538</c:v>
                </c:pt>
                <c:pt idx="7">
                  <c:v>0.513513513513</c:v>
                </c:pt>
                <c:pt idx="8">
                  <c:v>0.483516483516</c:v>
                </c:pt>
                <c:pt idx="9">
                  <c:v>0.61038961039</c:v>
                </c:pt>
                <c:pt idx="10">
                  <c:v>0.4838709677421</c:v>
                </c:pt>
                <c:pt idx="11">
                  <c:v>0.6588235294121</c:v>
                </c:pt>
                <c:pt idx="12">
                  <c:v>0.62</c:v>
                </c:pt>
                <c:pt idx="13">
                  <c:v>0.781818181818</c:v>
                </c:pt>
                <c:pt idx="14">
                  <c:v>0.9540229885062</c:v>
                </c:pt>
                <c:pt idx="15">
                  <c:v>0.934426229508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6459656"/>
        <c:axId val="-2136922376"/>
      </c:barChart>
      <c:catAx>
        <c:axId val="-21364596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6922376"/>
        <c:crosses val="autoZero"/>
        <c:auto val="1"/>
        <c:lblAlgn val="ctr"/>
        <c:lblOffset val="100"/>
        <c:noMultiLvlLbl val="0"/>
      </c:catAx>
      <c:valAx>
        <c:axId val="-2136922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6459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121673731275"/>
          <c:y val="0.0209464363651582"/>
          <c:w val="0.20464154422232"/>
          <c:h val="0.933473399959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</xdr:colOff>
      <xdr:row>0</xdr:row>
      <xdr:rowOff>19050</xdr:rowOff>
    </xdr:from>
    <xdr:to>
      <xdr:col>28</xdr:col>
      <xdr:colOff>142875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600076</xdr:colOff>
      <xdr:row>17</xdr:row>
      <xdr:rowOff>0</xdr:rowOff>
    </xdr:from>
    <xdr:to>
      <xdr:col>28</xdr:col>
      <xdr:colOff>247650</xdr:colOff>
      <xdr:row>35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23813</xdr:colOff>
      <xdr:row>36</xdr:row>
      <xdr:rowOff>9524</xdr:rowOff>
    </xdr:from>
    <xdr:to>
      <xdr:col>29</xdr:col>
      <xdr:colOff>342901</xdr:colOff>
      <xdr:row>57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.from_biom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otu_table_L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/>
  </sheetViews>
  <sheetFormatPr baseColWidth="10" defaultColWidth="8.83203125" defaultRowHeight="14" x14ac:dyDescent="0"/>
  <cols>
    <col min="1" max="1" width="26.83203125" bestFit="1" customWidth="1"/>
    <col min="2" max="2" width="5" bestFit="1" customWidth="1"/>
    <col min="3" max="3" width="5.1640625" bestFit="1" customWidth="1"/>
    <col min="4" max="4" width="4" bestFit="1" customWidth="1"/>
    <col min="5" max="5" width="4.83203125" bestFit="1" customWidth="1"/>
    <col min="6" max="6" width="4.5" bestFit="1" customWidth="1"/>
    <col min="7" max="7" width="4.33203125" bestFit="1" customWidth="1"/>
    <col min="8" max="8" width="3.33203125" bestFit="1" customWidth="1"/>
    <col min="9" max="9" width="4.1640625" bestFit="1" customWidth="1"/>
    <col min="10" max="10" width="4.33203125" bestFit="1" customWidth="1"/>
    <col min="11" max="11" width="5" bestFit="1" customWidth="1"/>
    <col min="12" max="12" width="4.83203125" bestFit="1" customWidth="1"/>
    <col min="13" max="13" width="5" bestFit="1" customWidth="1"/>
    <col min="14" max="14" width="3.5" bestFit="1" customWidth="1"/>
    <col min="15" max="15" width="6" bestFit="1" customWidth="1"/>
    <col min="16" max="16" width="3.83203125" bestFit="1" customWidth="1"/>
    <col min="17" max="17" width="6" bestFit="1" customWidth="1"/>
  </cols>
  <sheetData>
    <row r="1" spans="1:17">
      <c r="A1" t="s">
        <v>0</v>
      </c>
    </row>
    <row r="2" spans="1:1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>
      <c r="A3" t="s">
        <v>18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>
      <c r="A4" t="s">
        <v>19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>
      <c r="A5" t="s">
        <v>20</v>
      </c>
      <c r="B5">
        <v>0</v>
      </c>
      <c r="C5">
        <v>18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>
      <c r="A6" t="s">
        <v>21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 t="s">
        <v>22</v>
      </c>
      <c r="B7">
        <v>0</v>
      </c>
      <c r="C7">
        <v>0</v>
      </c>
      <c r="D7">
        <v>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>
      <c r="A8" t="s">
        <v>23</v>
      </c>
      <c r="B8">
        <v>0</v>
      </c>
      <c r="C8">
        <v>0</v>
      </c>
      <c r="D8">
        <v>1</v>
      </c>
      <c r="E8">
        <v>3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 t="s">
        <v>24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 t="s">
        <v>25</v>
      </c>
      <c r="B10">
        <v>0</v>
      </c>
      <c r="C10">
        <v>1</v>
      </c>
      <c r="D10">
        <v>0</v>
      </c>
      <c r="E10">
        <v>0</v>
      </c>
      <c r="F10">
        <v>0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 t="s">
        <v>26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 t="s">
        <v>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 t="s">
        <v>28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 t="s">
        <v>29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 t="s">
        <v>31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 t="s">
        <v>32</v>
      </c>
      <c r="B17">
        <v>29</v>
      </c>
      <c r="C17">
        <v>0</v>
      </c>
      <c r="D17">
        <v>18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 t="s">
        <v>33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 t="s">
        <v>34</v>
      </c>
      <c r="B19">
        <v>1</v>
      </c>
      <c r="C19">
        <v>0</v>
      </c>
      <c r="D19">
        <v>3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 t="s">
        <v>35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>
      <c r="A21" t="s">
        <v>36</v>
      </c>
      <c r="B21">
        <v>0</v>
      </c>
      <c r="C21">
        <v>0</v>
      </c>
      <c r="D21">
        <v>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>
      <c r="A22" t="s">
        <v>37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 t="s">
        <v>38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 t="s">
        <v>39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 t="s">
        <v>40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 t="s">
        <v>41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 t="s">
        <v>42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</row>
    <row r="28" spans="1:17">
      <c r="A28" t="s">
        <v>43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</row>
    <row r="29" spans="1:17">
      <c r="A29" t="s">
        <v>44</v>
      </c>
      <c r="B29">
        <v>0</v>
      </c>
      <c r="C29">
        <v>0</v>
      </c>
      <c r="D29">
        <v>0</v>
      </c>
      <c r="E29">
        <v>0</v>
      </c>
      <c r="F29">
        <v>0</v>
      </c>
      <c r="G29">
        <v>2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3</v>
      </c>
      <c r="P29">
        <v>1</v>
      </c>
      <c r="Q29">
        <v>0</v>
      </c>
    </row>
    <row r="30" spans="1:17">
      <c r="A30" t="s">
        <v>45</v>
      </c>
      <c r="B30">
        <v>15</v>
      </c>
      <c r="C30">
        <v>19</v>
      </c>
      <c r="D30">
        <v>4</v>
      </c>
      <c r="E30">
        <v>20</v>
      </c>
      <c r="F30">
        <v>56</v>
      </c>
      <c r="G30">
        <v>40</v>
      </c>
      <c r="H30">
        <v>20</v>
      </c>
      <c r="I30">
        <v>55</v>
      </c>
      <c r="J30">
        <v>8</v>
      </c>
      <c r="K30">
        <v>29</v>
      </c>
      <c r="L30">
        <v>32</v>
      </c>
      <c r="M30">
        <v>51</v>
      </c>
      <c r="N30">
        <v>80</v>
      </c>
      <c r="O30">
        <v>41</v>
      </c>
      <c r="P30">
        <v>37</v>
      </c>
      <c r="Q30">
        <v>16</v>
      </c>
    </row>
    <row r="31" spans="1:17">
      <c r="A31" t="s">
        <v>46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13</v>
      </c>
    </row>
    <row r="32" spans="1:17">
      <c r="A32" t="s">
        <v>47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 t="s">
        <v>48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2</v>
      </c>
      <c r="Q33">
        <v>0</v>
      </c>
    </row>
    <row r="34" spans="1:17">
      <c r="A34" t="s">
        <v>49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>
      <c r="A35" t="s">
        <v>50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</v>
      </c>
      <c r="Q35">
        <v>0</v>
      </c>
    </row>
    <row r="36" spans="1:17">
      <c r="A36" t="s">
        <v>51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>
      <c r="A37" t="s">
        <v>52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>
      <c r="A38" t="s">
        <v>53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>
      <c r="A39" t="s">
        <v>54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</row>
    <row r="40" spans="1:17">
      <c r="A40" t="s">
        <v>55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  <c r="N40">
        <v>0</v>
      </c>
      <c r="O40">
        <v>0</v>
      </c>
      <c r="P40">
        <v>0</v>
      </c>
      <c r="Q40">
        <v>0</v>
      </c>
    </row>
    <row r="41" spans="1:17">
      <c r="A41" t="s">
        <v>56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0</v>
      </c>
      <c r="L41">
        <v>2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>
      <c r="A42" t="s">
        <v>57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>
      <c r="A43" t="s">
        <v>58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>
      <c r="A44" t="s">
        <v>59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>
      <c r="A45" t="s">
        <v>60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>
      <c r="A46" t="s">
        <v>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>
      <c r="A47" t="s">
        <v>62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>
      <c r="A48" t="s">
        <v>63</v>
      </c>
      <c r="B48"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>
      <c r="A49" t="s">
        <v>64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>
      <c r="A50" t="s">
        <v>65</v>
      </c>
      <c r="B50">
        <v>1</v>
      </c>
      <c r="C50">
        <v>0</v>
      </c>
      <c r="D50">
        <v>0</v>
      </c>
      <c r="E50">
        <v>0</v>
      </c>
      <c r="F50">
        <v>0</v>
      </c>
      <c r="G50">
        <v>2</v>
      </c>
      <c r="H50">
        <v>2</v>
      </c>
      <c r="I50">
        <v>0</v>
      </c>
      <c r="J50">
        <v>0</v>
      </c>
      <c r="K50">
        <v>0</v>
      </c>
      <c r="L50">
        <v>1</v>
      </c>
      <c r="M50">
        <v>1</v>
      </c>
      <c r="N50">
        <v>0</v>
      </c>
      <c r="O50">
        <v>1</v>
      </c>
      <c r="P50">
        <v>2</v>
      </c>
      <c r="Q50">
        <v>1</v>
      </c>
    </row>
    <row r="51" spans="1:17">
      <c r="A51" t="s">
        <v>66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>
      <c r="A52" t="s">
        <v>67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>
      <c r="A53" t="s">
        <v>68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>
      <c r="A54" t="s">
        <v>69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>
      <c r="A55" t="s">
        <v>70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>
      <c r="A56" t="s">
        <v>71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>
      <c r="A57" t="s">
        <v>72</v>
      </c>
      <c r="B57">
        <v>1</v>
      </c>
      <c r="C57">
        <v>0</v>
      </c>
      <c r="D57">
        <v>0</v>
      </c>
      <c r="E57">
        <v>1</v>
      </c>
      <c r="F57">
        <v>0</v>
      </c>
      <c r="G57">
        <v>0</v>
      </c>
      <c r="H57">
        <v>1</v>
      </c>
      <c r="I57">
        <v>0</v>
      </c>
      <c r="J57">
        <v>1</v>
      </c>
      <c r="K57">
        <v>0</v>
      </c>
      <c r="L57">
        <v>8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>
      <c r="A58" t="s">
        <v>73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</row>
    <row r="59" spans="1:17">
      <c r="A59" t="s">
        <v>74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>
      <c r="A60" t="s">
        <v>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>
      <c r="A61" t="s">
        <v>76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>
      <c r="A62" t="s">
        <v>77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>
      <c r="A63" t="s">
        <v>78</v>
      </c>
      <c r="B63">
        <v>1</v>
      </c>
      <c r="C63">
        <v>3</v>
      </c>
      <c r="D63">
        <v>5</v>
      </c>
      <c r="E63">
        <v>26</v>
      </c>
      <c r="F63">
        <v>0</v>
      </c>
      <c r="G63">
        <v>14</v>
      </c>
      <c r="H63">
        <v>8</v>
      </c>
      <c r="I63">
        <v>19</v>
      </c>
      <c r="J63">
        <v>2</v>
      </c>
      <c r="K63">
        <v>1</v>
      </c>
      <c r="L63">
        <v>10</v>
      </c>
      <c r="M63">
        <v>20</v>
      </c>
      <c r="N63">
        <v>0</v>
      </c>
      <c r="O63">
        <v>8</v>
      </c>
      <c r="P63">
        <v>24</v>
      </c>
      <c r="Q63">
        <v>12</v>
      </c>
    </row>
    <row r="64" spans="1:17">
      <c r="A64" t="s">
        <v>79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3</v>
      </c>
      <c r="N64">
        <v>0</v>
      </c>
      <c r="O64">
        <v>1</v>
      </c>
      <c r="P64">
        <v>0</v>
      </c>
      <c r="Q64">
        <v>0</v>
      </c>
    </row>
    <row r="65" spans="1:17">
      <c r="A65" t="s">
        <v>80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</row>
    <row r="66" spans="1:17">
      <c r="A66" t="s">
        <v>81</v>
      </c>
      <c r="B66">
        <v>0</v>
      </c>
      <c r="C66">
        <v>0</v>
      </c>
      <c r="D66">
        <v>0</v>
      </c>
      <c r="E66">
        <v>7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</row>
    <row r="67" spans="1:17">
      <c r="A67" t="s">
        <v>82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>
      <c r="A68" t="s">
        <v>83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</v>
      </c>
      <c r="J68">
        <v>0</v>
      </c>
      <c r="K68">
        <v>0</v>
      </c>
      <c r="L68">
        <v>3</v>
      </c>
      <c r="M68">
        <v>1</v>
      </c>
      <c r="N68">
        <v>0</v>
      </c>
      <c r="O68">
        <v>0</v>
      </c>
      <c r="P68">
        <v>0</v>
      </c>
      <c r="Q68">
        <v>0</v>
      </c>
    </row>
    <row r="69" spans="1:17">
      <c r="A69" t="s">
        <v>84</v>
      </c>
      <c r="B69">
        <v>0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>
      <c r="A70" t="s">
        <v>85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>
      <c r="A71" t="s">
        <v>86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>
      <c r="A72" t="s">
        <v>87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>
      <c r="A73" t="s">
        <v>88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</row>
    <row r="74" spans="1:17">
      <c r="A74" t="s">
        <v>89</v>
      </c>
      <c r="B74">
        <v>2</v>
      </c>
      <c r="C74">
        <v>0</v>
      </c>
      <c r="D74">
        <v>4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16</v>
      </c>
      <c r="L74">
        <v>14</v>
      </c>
      <c r="M74">
        <v>2</v>
      </c>
      <c r="N74">
        <v>0</v>
      </c>
      <c r="O74">
        <v>0</v>
      </c>
      <c r="P74">
        <v>3</v>
      </c>
      <c r="Q74">
        <v>6</v>
      </c>
    </row>
    <row r="75" spans="1:17">
      <c r="A75" t="s">
        <v>90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>
      <c r="A76" t="s">
        <v>91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>
      <c r="A77" t="s">
        <v>92</v>
      </c>
      <c r="B77">
        <v>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9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>
      <c r="A78" t="s">
        <v>93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>
      <c r="A79" t="s">
        <v>94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>
      <c r="A80" t="s">
        <v>95</v>
      </c>
      <c r="B80">
        <v>1</v>
      </c>
      <c r="C80">
        <v>3</v>
      </c>
      <c r="D80">
        <v>2</v>
      </c>
      <c r="E80">
        <v>3</v>
      </c>
      <c r="F80">
        <v>2</v>
      </c>
      <c r="G80">
        <v>3</v>
      </c>
      <c r="H80">
        <v>1</v>
      </c>
      <c r="I80">
        <v>2</v>
      </c>
      <c r="J80">
        <v>2</v>
      </c>
      <c r="K80">
        <v>1</v>
      </c>
      <c r="L80">
        <v>3</v>
      </c>
      <c r="M80">
        <v>0</v>
      </c>
      <c r="N80">
        <v>2</v>
      </c>
      <c r="O80">
        <v>0</v>
      </c>
      <c r="P80">
        <v>16</v>
      </c>
      <c r="Q80">
        <v>1</v>
      </c>
    </row>
    <row r="81" spans="1:17">
      <c r="A81" t="s">
        <v>96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>
      <c r="A82" t="s">
        <v>97</v>
      </c>
      <c r="B82">
        <v>0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>
      <c r="A83" t="s">
        <v>98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</row>
    <row r="84" spans="1:17">
      <c r="A84" t="s">
        <v>99</v>
      </c>
      <c r="B84">
        <v>0</v>
      </c>
      <c r="C84">
        <v>1</v>
      </c>
      <c r="D84">
        <v>0</v>
      </c>
      <c r="E84">
        <v>2</v>
      </c>
      <c r="F84">
        <v>0</v>
      </c>
      <c r="G84">
        <v>0</v>
      </c>
      <c r="H84">
        <v>2</v>
      </c>
      <c r="I84">
        <v>0</v>
      </c>
      <c r="J84">
        <v>0</v>
      </c>
      <c r="K84">
        <v>1</v>
      </c>
      <c r="L84">
        <v>0</v>
      </c>
      <c r="M84">
        <v>0</v>
      </c>
      <c r="N84">
        <v>1</v>
      </c>
      <c r="O84">
        <v>0</v>
      </c>
      <c r="P84">
        <v>2</v>
      </c>
      <c r="Q84">
        <v>1</v>
      </c>
    </row>
    <row r="85" spans="1:17">
      <c r="A85" t="s">
        <v>100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>
      <c r="A86" t="s">
        <v>101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>
      <c r="A87" t="s">
        <v>102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</row>
    <row r="88" spans="1:17">
      <c r="A88" t="s">
        <v>103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>
      <c r="A89" t="s">
        <v>104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B1" workbookViewId="0">
      <selection activeCell="C42" sqref="C42"/>
    </sheetView>
  </sheetViews>
  <sheetFormatPr baseColWidth="10" defaultColWidth="8.83203125" defaultRowHeight="14" x14ac:dyDescent="0"/>
  <cols>
    <col min="1" max="1" width="105.1640625" customWidth="1"/>
    <col min="2" max="7" width="12" bestFit="1" customWidth="1"/>
    <col min="8" max="8" width="5" bestFit="1" customWidth="1"/>
    <col min="9" max="16" width="12" bestFit="1" customWidth="1"/>
    <col min="17" max="17" width="6" bestFit="1" customWidth="1"/>
  </cols>
  <sheetData>
    <row r="1" spans="1:17">
      <c r="A1" t="s">
        <v>105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A2" t="s">
        <v>106</v>
      </c>
      <c r="B2" s="1">
        <v>0</v>
      </c>
      <c r="C2" s="1">
        <v>1.9607843137300001E-2</v>
      </c>
      <c r="D2" s="1">
        <v>0</v>
      </c>
      <c r="E2" s="1">
        <v>0</v>
      </c>
      <c r="F2" s="1">
        <v>0</v>
      </c>
      <c r="G2" s="1">
        <v>0</v>
      </c>
      <c r="H2" s="1">
        <v>0.08</v>
      </c>
      <c r="I2" s="1">
        <v>0</v>
      </c>
      <c r="J2" s="1">
        <v>0</v>
      </c>
      <c r="K2" s="1">
        <v>4.0540540540499999E-2</v>
      </c>
      <c r="L2" s="1">
        <v>0</v>
      </c>
      <c r="M2" s="1">
        <v>0</v>
      </c>
      <c r="N2" s="1">
        <v>0</v>
      </c>
      <c r="O2" s="1">
        <v>0</v>
      </c>
      <c r="P2" s="1">
        <v>1.0989010989E-2</v>
      </c>
      <c r="Q2" s="1">
        <v>0</v>
      </c>
    </row>
    <row r="3" spans="1:17">
      <c r="A3" t="s">
        <v>107</v>
      </c>
      <c r="B3" s="1">
        <v>0</v>
      </c>
      <c r="C3" s="1">
        <v>0</v>
      </c>
      <c r="D3" s="1">
        <v>1.53846153846E-2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</row>
    <row r="4" spans="1:17">
      <c r="A4" t="s">
        <v>108</v>
      </c>
      <c r="B4" s="1">
        <v>1.53846153846E-2</v>
      </c>
      <c r="C4" s="1">
        <v>0</v>
      </c>
      <c r="D4" s="1">
        <v>1.53846153846E-2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1.3513513513500001E-2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</row>
    <row r="5" spans="1:17">
      <c r="A5" t="s">
        <v>109</v>
      </c>
      <c r="B5" s="1">
        <v>0</v>
      </c>
      <c r="C5" s="1">
        <v>0</v>
      </c>
      <c r="D5" s="1">
        <v>0</v>
      </c>
      <c r="E5" s="1">
        <v>0</v>
      </c>
      <c r="F5" s="1">
        <v>1.6393442623E-2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7">
      <c r="A6" t="s">
        <v>110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2.3529411764700001E-2</v>
      </c>
      <c r="N6" s="1">
        <v>0</v>
      </c>
      <c r="O6" s="1">
        <v>0</v>
      </c>
      <c r="P6" s="1">
        <v>0</v>
      </c>
      <c r="Q6" s="1">
        <v>0</v>
      </c>
    </row>
    <row r="7" spans="1:17">
      <c r="A7" t="s">
        <v>111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1.19047619048E-2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>
      <c r="A8" t="s">
        <v>112</v>
      </c>
      <c r="B8" s="1">
        <v>3.07692307692E-2</v>
      </c>
      <c r="C8" s="1">
        <v>0</v>
      </c>
      <c r="D8" s="1">
        <v>0.13846153846199999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>
      <c r="A9" t="s">
        <v>113</v>
      </c>
      <c r="B9" s="1">
        <v>0.446153846154</v>
      </c>
      <c r="C9" s="1">
        <v>0</v>
      </c>
      <c r="D9" s="1">
        <v>0.276923076923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>
      <c r="A10" t="s">
        <v>114</v>
      </c>
      <c r="B10" s="1">
        <v>3.07692307692E-2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0.12162162162200001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>
      <c r="A11" t="s">
        <v>115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1.3513513513500001E-2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>
      <c r="A12" t="s">
        <v>116</v>
      </c>
      <c r="B12" s="1">
        <v>1.53846153846E-2</v>
      </c>
      <c r="C12" s="1">
        <v>0</v>
      </c>
      <c r="D12" s="1">
        <v>1.53846153846E-2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>
      <c r="A13" t="s">
        <v>117</v>
      </c>
      <c r="B13" s="1">
        <v>3.07692307692E-2</v>
      </c>
      <c r="C13" s="1">
        <v>0</v>
      </c>
      <c r="D13" s="1">
        <v>6.1538461538499997E-2</v>
      </c>
      <c r="E13" s="1">
        <v>0</v>
      </c>
      <c r="F13" s="1">
        <v>0</v>
      </c>
      <c r="G13" s="1">
        <v>0</v>
      </c>
      <c r="H13" s="1">
        <v>0.02</v>
      </c>
      <c r="I13" s="1">
        <v>0</v>
      </c>
      <c r="J13" s="1">
        <v>0</v>
      </c>
      <c r="K13" s="1">
        <v>6.7567567567600004E-2</v>
      </c>
      <c r="L13" s="1">
        <v>0</v>
      </c>
      <c r="M13" s="1">
        <v>0</v>
      </c>
      <c r="N13" s="1">
        <v>1.14942528736E-2</v>
      </c>
      <c r="O13" s="1">
        <v>0</v>
      </c>
      <c r="P13" s="1">
        <v>0</v>
      </c>
      <c r="Q13" s="1">
        <v>0</v>
      </c>
    </row>
    <row r="14" spans="1:17">
      <c r="A14" t="s">
        <v>118</v>
      </c>
      <c r="B14" s="1">
        <v>3.07692307692E-2</v>
      </c>
      <c r="C14" s="1">
        <v>3.9215686274499999E-2</v>
      </c>
      <c r="D14" s="1">
        <v>4.6153846153799999E-2</v>
      </c>
      <c r="E14" s="1">
        <v>3.2258064516099999E-2</v>
      </c>
      <c r="F14" s="1">
        <v>1.6393442623E-2</v>
      </c>
      <c r="G14" s="1">
        <v>1.53846153846E-2</v>
      </c>
      <c r="H14" s="1">
        <v>0.04</v>
      </c>
      <c r="I14" s="1">
        <v>0</v>
      </c>
      <c r="J14" s="1">
        <v>3.3333333333299998E-2</v>
      </c>
      <c r="K14" s="1">
        <v>4.0540540540499999E-2</v>
      </c>
      <c r="L14" s="1">
        <v>0</v>
      </c>
      <c r="M14" s="1">
        <v>0</v>
      </c>
      <c r="N14" s="1">
        <v>1.14942528736E-2</v>
      </c>
      <c r="O14" s="1">
        <v>0</v>
      </c>
      <c r="P14" s="1">
        <v>2.1978021978000001E-2</v>
      </c>
      <c r="Q14" s="1">
        <v>0.02</v>
      </c>
    </row>
    <row r="15" spans="1:17">
      <c r="A15" t="s">
        <v>119</v>
      </c>
      <c r="B15" s="1">
        <v>3.07692307692E-2</v>
      </c>
      <c r="C15" s="1">
        <v>0</v>
      </c>
      <c r="D15" s="1">
        <v>0</v>
      </c>
      <c r="E15" s="1">
        <v>0</v>
      </c>
      <c r="F15" s="1">
        <v>0</v>
      </c>
      <c r="G15" s="1">
        <v>1.53846153846E-2</v>
      </c>
      <c r="H15" s="1">
        <v>0</v>
      </c>
      <c r="I15" s="1">
        <v>0</v>
      </c>
      <c r="J15" s="1">
        <v>3.3333333333299998E-2</v>
      </c>
      <c r="K15" s="1">
        <v>0</v>
      </c>
      <c r="L15" s="1">
        <v>0</v>
      </c>
      <c r="M15" s="1">
        <v>0</v>
      </c>
      <c r="N15" s="1">
        <v>1.14942528736E-2</v>
      </c>
      <c r="O15" s="1">
        <v>0</v>
      </c>
      <c r="P15" s="1">
        <v>0</v>
      </c>
      <c r="Q15" s="1">
        <v>0</v>
      </c>
    </row>
    <row r="16" spans="1:17">
      <c r="A16" t="s">
        <v>120</v>
      </c>
      <c r="B16" s="1">
        <v>0</v>
      </c>
      <c r="C16" s="1">
        <v>0</v>
      </c>
      <c r="D16" s="1">
        <v>1.53846153846E-2</v>
      </c>
      <c r="E16" s="1">
        <v>0</v>
      </c>
      <c r="F16" s="1">
        <v>0</v>
      </c>
      <c r="G16" s="1">
        <v>0</v>
      </c>
      <c r="H16" s="1">
        <v>0.02</v>
      </c>
      <c r="I16" s="1">
        <v>0</v>
      </c>
      <c r="J16" s="1">
        <v>6.66666666667E-2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>
      <c r="A17" t="s">
        <v>121</v>
      </c>
      <c r="B17" s="1">
        <v>0</v>
      </c>
      <c r="C17" s="1">
        <v>0</v>
      </c>
      <c r="D17" s="1">
        <v>1.53846153846E-2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>
      <c r="A18" t="s">
        <v>122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3.07692307692E-2</v>
      </c>
      <c r="H18" s="1">
        <v>0.04</v>
      </c>
      <c r="I18" s="1">
        <v>0</v>
      </c>
      <c r="J18" s="1">
        <v>0</v>
      </c>
      <c r="K18" s="1">
        <v>0</v>
      </c>
      <c r="L18" s="1">
        <v>0</v>
      </c>
      <c r="M18" s="1">
        <v>1.1764705882400001E-2</v>
      </c>
      <c r="N18" s="1">
        <v>0</v>
      </c>
      <c r="O18" s="1">
        <v>5.4545454545499999E-2</v>
      </c>
      <c r="P18" s="1">
        <v>1.0989010989E-2</v>
      </c>
      <c r="Q18" s="1">
        <v>0</v>
      </c>
    </row>
    <row r="19" spans="1:17">
      <c r="A19" t="s">
        <v>123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0.02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1.14942528736E-2</v>
      </c>
      <c r="O19" s="1">
        <v>0</v>
      </c>
      <c r="P19" s="1">
        <v>0</v>
      </c>
      <c r="Q19" s="1">
        <v>0</v>
      </c>
    </row>
    <row r="20" spans="1:17">
      <c r="A20" t="s">
        <v>124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2.7027027027000002E-2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>
      <c r="A21" t="s">
        <v>125</v>
      </c>
      <c r="B21" s="1">
        <v>0</v>
      </c>
      <c r="C21" s="1">
        <v>0</v>
      </c>
      <c r="D21" s="1">
        <v>1.53846153846E-2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>
      <c r="A22" t="s">
        <v>126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1.19047619048E-2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>
      <c r="A23" t="s">
        <v>127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0.02</v>
      </c>
      <c r="I23" s="1">
        <v>0</v>
      </c>
      <c r="J23" s="1">
        <v>0</v>
      </c>
      <c r="K23" s="1">
        <v>0</v>
      </c>
      <c r="L23" s="1">
        <v>1.2987012987E-2</v>
      </c>
      <c r="M23" s="1">
        <v>2.3529411764700001E-2</v>
      </c>
      <c r="N23" s="1">
        <v>0</v>
      </c>
      <c r="O23" s="1">
        <v>0</v>
      </c>
      <c r="P23" s="1">
        <v>2.1978021978000001E-2</v>
      </c>
      <c r="Q23" s="1">
        <v>0</v>
      </c>
    </row>
    <row r="24" spans="1:17">
      <c r="A24" t="s">
        <v>128</v>
      </c>
      <c r="B24" s="1">
        <v>0.276923076923</v>
      </c>
      <c r="C24" s="1">
        <v>0.72549019607800003</v>
      </c>
      <c r="D24" s="1">
        <v>0.169230769231</v>
      </c>
      <c r="E24" s="1">
        <v>0.45161290322600001</v>
      </c>
      <c r="F24" s="1">
        <v>0.91803278688500001</v>
      </c>
      <c r="G24" s="1">
        <v>0.64615384615399996</v>
      </c>
      <c r="H24" s="1">
        <v>0.54</v>
      </c>
      <c r="I24" s="1">
        <v>0.67857142857099995</v>
      </c>
      <c r="J24" s="1">
        <v>0.7</v>
      </c>
      <c r="K24" s="1">
        <v>0.43243243243200002</v>
      </c>
      <c r="L24" s="1">
        <v>0.54545454545500005</v>
      </c>
      <c r="M24" s="1">
        <v>0.62352941176499999</v>
      </c>
      <c r="N24" s="1">
        <v>0.93103448275900003</v>
      </c>
      <c r="O24" s="1">
        <v>0.781818181818</v>
      </c>
      <c r="P24" s="1">
        <v>0.428571428571</v>
      </c>
      <c r="Q24" s="1">
        <v>0.6</v>
      </c>
    </row>
    <row r="25" spans="1:17">
      <c r="A25" t="s">
        <v>129</v>
      </c>
      <c r="B25" s="1">
        <v>4.6153846153799999E-2</v>
      </c>
      <c r="C25" s="1">
        <v>7.8431372548999997E-2</v>
      </c>
      <c r="D25" s="1">
        <v>0.107692307692</v>
      </c>
      <c r="E25" s="1">
        <v>9.67741935484E-2</v>
      </c>
      <c r="F25" s="1">
        <v>4.9180327868900003E-2</v>
      </c>
      <c r="G25" s="1">
        <v>6.1538461538499997E-2</v>
      </c>
      <c r="H25" s="1">
        <v>0.02</v>
      </c>
      <c r="I25" s="1">
        <v>2.3809523809500001E-2</v>
      </c>
      <c r="J25" s="1">
        <v>6.66666666667E-2</v>
      </c>
      <c r="K25" s="1">
        <v>0.22972972973</v>
      </c>
      <c r="L25" s="1">
        <v>0.233766233766</v>
      </c>
      <c r="M25" s="1">
        <v>3.5294117647099998E-2</v>
      </c>
      <c r="N25" s="1">
        <v>2.2988505747099999E-2</v>
      </c>
      <c r="O25" s="1">
        <v>0</v>
      </c>
      <c r="P25" s="1">
        <v>0.24175824175800001</v>
      </c>
      <c r="Q25" s="1">
        <v>0.14000000000000001</v>
      </c>
    </row>
    <row r="26" spans="1:17">
      <c r="A26" t="s">
        <v>130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2.3809523809500001E-2</v>
      </c>
      <c r="J26" s="1">
        <v>0</v>
      </c>
      <c r="K26" s="1">
        <v>0</v>
      </c>
      <c r="L26" s="1">
        <v>3.8961038960999998E-2</v>
      </c>
      <c r="M26" s="1">
        <v>1.1764705882400001E-2</v>
      </c>
      <c r="N26" s="1">
        <v>0</v>
      </c>
      <c r="O26" s="1">
        <v>0</v>
      </c>
      <c r="P26" s="1">
        <v>0</v>
      </c>
      <c r="Q26" s="1">
        <v>0</v>
      </c>
    </row>
    <row r="27" spans="1:17">
      <c r="A27" t="s">
        <v>131</v>
      </c>
      <c r="B27" s="1">
        <v>1.53846153846E-2</v>
      </c>
      <c r="C27" s="1">
        <v>0.11764705882400001</v>
      </c>
      <c r="D27" s="1">
        <v>7.6923076923100006E-2</v>
      </c>
      <c r="E27" s="1">
        <v>0.41935483871000001</v>
      </c>
      <c r="F27" s="1">
        <v>0</v>
      </c>
      <c r="G27" s="1">
        <v>0.21538461538500001</v>
      </c>
      <c r="H27" s="1">
        <v>0.18</v>
      </c>
      <c r="I27" s="1">
        <v>0.25</v>
      </c>
      <c r="J27" s="1">
        <v>0.1</v>
      </c>
      <c r="K27" s="1">
        <v>1.3513513513500001E-2</v>
      </c>
      <c r="L27" s="1">
        <v>0.15584415584399999</v>
      </c>
      <c r="M27" s="1">
        <v>0.270588235294</v>
      </c>
      <c r="N27" s="1">
        <v>0</v>
      </c>
      <c r="O27" s="1">
        <v>0.16363636363600001</v>
      </c>
      <c r="P27" s="1">
        <v>0.26373626373600001</v>
      </c>
      <c r="Q27" s="1">
        <v>0.24</v>
      </c>
    </row>
    <row r="28" spans="1:17">
      <c r="A28" t="s">
        <v>132</v>
      </c>
      <c r="B28" s="1">
        <v>3.07692307692E-2</v>
      </c>
      <c r="C28" s="1">
        <v>0</v>
      </c>
      <c r="D28" s="1">
        <v>3.07692307692E-2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1:17">
      <c r="A29" t="s">
        <v>133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1.2987012987E-2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>
      <c r="A30" t="s">
        <v>134</v>
      </c>
      <c r="B30" s="1">
        <v>0</v>
      </c>
      <c r="C30" s="1">
        <v>1.9607843137300001E-2</v>
      </c>
      <c r="D30" s="1">
        <v>0</v>
      </c>
      <c r="E30" s="1">
        <v>0</v>
      </c>
      <c r="F30" s="1">
        <v>0</v>
      </c>
      <c r="G30" s="1">
        <v>1.53846153846E-2</v>
      </c>
      <c r="H30" s="1">
        <v>0.02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>
      <c r="B31" s="1">
        <f>B24+B25</f>
        <v>0.32307692307680003</v>
      </c>
      <c r="C31" s="1">
        <f t="shared" ref="C31:Q31" si="0">C24+C25</f>
        <v>0.80392156862700004</v>
      </c>
      <c r="D31" s="1">
        <f t="shared" si="0"/>
        <v>0.276923076923</v>
      </c>
      <c r="E31" s="1">
        <f t="shared" si="0"/>
        <v>0.54838709677440001</v>
      </c>
      <c r="F31" s="1">
        <f t="shared" si="0"/>
        <v>0.96721311475390004</v>
      </c>
      <c r="G31" s="1">
        <f t="shared" si="0"/>
        <v>0.70769230769249991</v>
      </c>
      <c r="H31" s="1">
        <f t="shared" si="0"/>
        <v>0.56000000000000005</v>
      </c>
      <c r="I31" s="1">
        <f t="shared" si="0"/>
        <v>0.70238095238049991</v>
      </c>
      <c r="J31" s="1">
        <f t="shared" si="0"/>
        <v>0.76666666666669991</v>
      </c>
      <c r="K31" s="1">
        <f t="shared" si="0"/>
        <v>0.66216216216199997</v>
      </c>
      <c r="L31" s="1">
        <f t="shared" si="0"/>
        <v>0.77922077922100008</v>
      </c>
      <c r="M31" s="1">
        <f t="shared" si="0"/>
        <v>0.65882352941209998</v>
      </c>
      <c r="N31" s="1">
        <f t="shared" si="0"/>
        <v>0.95402298850610001</v>
      </c>
      <c r="O31" s="1">
        <f t="shared" si="0"/>
        <v>0.781818181818</v>
      </c>
      <c r="P31" s="1">
        <f t="shared" si="0"/>
        <v>0.67032967032900004</v>
      </c>
      <c r="Q31" s="1">
        <f t="shared" si="0"/>
        <v>0.74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D1" workbookViewId="0">
      <selection activeCell="F1" sqref="F1:V31"/>
    </sheetView>
  </sheetViews>
  <sheetFormatPr baseColWidth="10" defaultColWidth="8.83203125" defaultRowHeight="14" x14ac:dyDescent="0"/>
  <cols>
    <col min="1" max="1" width="24.5" customWidth="1"/>
    <col min="2" max="2" width="25.5" customWidth="1"/>
    <col min="3" max="3" width="28.33203125" customWidth="1"/>
    <col min="4" max="4" width="22.6640625" customWidth="1"/>
    <col min="5" max="5" width="22.83203125" customWidth="1"/>
    <col min="6" max="6" width="22.5" customWidth="1"/>
  </cols>
  <sheetData>
    <row r="1" spans="1:22">
      <c r="A1" s="2" t="s">
        <v>193</v>
      </c>
      <c r="B1" s="2" t="s">
        <v>191</v>
      </c>
      <c r="C1" s="2" t="s">
        <v>192</v>
      </c>
      <c r="D1" s="2" t="s">
        <v>194</v>
      </c>
      <c r="E1" s="2" t="s">
        <v>195</v>
      </c>
      <c r="F1" s="2" t="s">
        <v>196</v>
      </c>
      <c r="G1" s="2" t="s">
        <v>203</v>
      </c>
      <c r="H1" s="2" t="s">
        <v>205</v>
      </c>
      <c r="I1" s="2" t="s">
        <v>202</v>
      </c>
      <c r="J1" s="2" t="s">
        <v>204</v>
      </c>
      <c r="K1" s="2" t="s">
        <v>198</v>
      </c>
      <c r="L1" s="2" t="s">
        <v>199</v>
      </c>
      <c r="M1" s="2" t="s">
        <v>197</v>
      </c>
      <c r="N1" s="2" t="s">
        <v>206</v>
      </c>
      <c r="O1" s="2" t="s">
        <v>211</v>
      </c>
      <c r="P1" s="2" t="s">
        <v>207</v>
      </c>
      <c r="Q1" s="2" t="s">
        <v>200</v>
      </c>
      <c r="R1" s="2" t="s">
        <v>208</v>
      </c>
      <c r="S1" s="2" t="s">
        <v>212</v>
      </c>
      <c r="T1" s="2" t="s">
        <v>210</v>
      </c>
      <c r="U1" s="2" t="s">
        <v>209</v>
      </c>
      <c r="V1" s="2" t="s">
        <v>201</v>
      </c>
    </row>
    <row r="2" spans="1:22">
      <c r="A2" s="2" t="s">
        <v>135</v>
      </c>
      <c r="B2" s="2" t="s">
        <v>136</v>
      </c>
      <c r="C2" s="2" t="s">
        <v>136</v>
      </c>
      <c r="D2" s="2" t="s">
        <v>136</v>
      </c>
      <c r="E2" s="2" t="s">
        <v>136</v>
      </c>
      <c r="F2" s="2" t="s">
        <v>136</v>
      </c>
      <c r="G2" s="3">
        <v>0.08</v>
      </c>
      <c r="H2" s="3">
        <v>0</v>
      </c>
      <c r="I2" s="3">
        <v>0</v>
      </c>
      <c r="J2" s="3">
        <v>0</v>
      </c>
      <c r="K2" s="3">
        <v>1.9607843137300001E-2</v>
      </c>
      <c r="L2" s="3">
        <v>0</v>
      </c>
      <c r="M2" s="3">
        <v>0</v>
      </c>
      <c r="N2" s="3">
        <v>4.0540540540499999E-2</v>
      </c>
      <c r="O2" s="3">
        <v>1.0989010989E-2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</row>
    <row r="3" spans="1:22">
      <c r="A3" s="2" t="s">
        <v>135</v>
      </c>
      <c r="B3" s="2" t="s">
        <v>137</v>
      </c>
      <c r="C3" s="2" t="s">
        <v>138</v>
      </c>
      <c r="D3" s="2" t="s">
        <v>139</v>
      </c>
      <c r="E3" s="2" t="s">
        <v>136</v>
      </c>
      <c r="F3" s="2" t="s">
        <v>136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1.53846153846E-2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</row>
    <row r="4" spans="1:22">
      <c r="A4" s="2" t="s">
        <v>135</v>
      </c>
      <c r="B4" s="2" t="s">
        <v>137</v>
      </c>
      <c r="C4" s="2" t="s">
        <v>138</v>
      </c>
      <c r="D4" s="2" t="s">
        <v>139</v>
      </c>
      <c r="E4" s="2" t="s">
        <v>142</v>
      </c>
      <c r="F4" s="2" t="s">
        <v>143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1.6393442623E-2</v>
      </c>
    </row>
    <row r="5" spans="1:22">
      <c r="A5" s="2" t="s">
        <v>135</v>
      </c>
      <c r="B5" s="2" t="s">
        <v>137</v>
      </c>
      <c r="C5" s="2" t="s">
        <v>138</v>
      </c>
      <c r="D5" s="2" t="s">
        <v>139</v>
      </c>
      <c r="E5" s="2" t="s">
        <v>144</v>
      </c>
      <c r="F5" s="2" t="s">
        <v>145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2.3529411764700001E-2</v>
      </c>
      <c r="S5" s="3">
        <v>0</v>
      </c>
      <c r="T5" s="3">
        <v>0</v>
      </c>
      <c r="U5" s="3">
        <v>0</v>
      </c>
      <c r="V5" s="3">
        <v>0</v>
      </c>
    </row>
    <row r="6" spans="1:22">
      <c r="A6" s="2" t="s">
        <v>135</v>
      </c>
      <c r="B6" s="2" t="s">
        <v>146</v>
      </c>
      <c r="C6" s="2" t="s">
        <v>147</v>
      </c>
      <c r="D6" s="2" t="s">
        <v>148</v>
      </c>
      <c r="E6" s="2" t="s">
        <v>149</v>
      </c>
      <c r="F6" s="2" t="s">
        <v>150</v>
      </c>
      <c r="G6" s="3">
        <v>0</v>
      </c>
      <c r="H6" s="3">
        <v>0</v>
      </c>
      <c r="I6" s="3">
        <v>0</v>
      </c>
      <c r="J6" s="3">
        <v>1.19047619048E-2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>
      <c r="A7" s="2" t="s">
        <v>135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1.3513513513500001E-2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>
      <c r="A8" s="2" t="s">
        <v>135</v>
      </c>
      <c r="B8" s="2" t="s">
        <v>151</v>
      </c>
      <c r="C8" s="2" t="s">
        <v>152</v>
      </c>
      <c r="D8" s="2" t="s">
        <v>160</v>
      </c>
      <c r="E8" s="2" t="s">
        <v>161</v>
      </c>
      <c r="F8" s="2" t="s">
        <v>162</v>
      </c>
      <c r="G8" s="3">
        <v>0.02</v>
      </c>
      <c r="H8" s="3">
        <v>6.66666666667E-2</v>
      </c>
      <c r="I8" s="3">
        <v>0</v>
      </c>
      <c r="J8" s="3">
        <v>0</v>
      </c>
      <c r="K8" s="3">
        <v>0</v>
      </c>
      <c r="L8" s="3">
        <v>1.53846153846E-2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>
      <c r="A9" s="2" t="s">
        <v>135</v>
      </c>
      <c r="B9" s="2" t="s">
        <v>151</v>
      </c>
      <c r="C9" s="2" t="s">
        <v>152</v>
      </c>
      <c r="D9" s="2" t="s">
        <v>160</v>
      </c>
      <c r="E9" s="2" t="s">
        <v>161</v>
      </c>
      <c r="F9" s="2" t="s">
        <v>163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1.53846153846E-2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>
      <c r="A10" s="2" t="s">
        <v>135</v>
      </c>
      <c r="B10" s="2" t="s">
        <v>151</v>
      </c>
      <c r="C10" s="2" t="s">
        <v>152</v>
      </c>
      <c r="D10" s="2" t="s">
        <v>160</v>
      </c>
      <c r="E10" s="2" t="s">
        <v>164</v>
      </c>
      <c r="F10" s="2" t="s">
        <v>165</v>
      </c>
      <c r="G10" s="3">
        <v>0.04</v>
      </c>
      <c r="H10" s="3">
        <v>0</v>
      </c>
      <c r="I10" s="3">
        <v>3.07692307692E-2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1.0989010989E-2</v>
      </c>
      <c r="P10" s="3">
        <v>0</v>
      </c>
      <c r="Q10" s="3">
        <v>0</v>
      </c>
      <c r="R10" s="3">
        <v>1.1764705882400001E-2</v>
      </c>
      <c r="S10" s="3">
        <v>0</v>
      </c>
      <c r="T10" s="3">
        <v>5.4545454545499999E-2</v>
      </c>
      <c r="U10" s="3">
        <v>0</v>
      </c>
      <c r="V10" s="3">
        <v>0</v>
      </c>
    </row>
    <row r="11" spans="1:22">
      <c r="A11" s="2" t="s">
        <v>135</v>
      </c>
      <c r="B11" s="2" t="s">
        <v>151</v>
      </c>
      <c r="C11" s="2" t="s">
        <v>152</v>
      </c>
      <c r="D11" s="2" t="s">
        <v>160</v>
      </c>
      <c r="E11" s="2" t="s">
        <v>166</v>
      </c>
      <c r="F11" s="2" t="s">
        <v>167</v>
      </c>
      <c r="G11" s="3">
        <v>0.02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1.14942528736E-2</v>
      </c>
      <c r="V11" s="3">
        <v>0</v>
      </c>
    </row>
    <row r="12" spans="1:22">
      <c r="A12" s="2" t="s">
        <v>135</v>
      </c>
      <c r="B12" s="2" t="s">
        <v>151</v>
      </c>
      <c r="C12" s="2" t="s">
        <v>152</v>
      </c>
      <c r="D12" s="2" t="s">
        <v>160</v>
      </c>
      <c r="E12" s="2" t="s">
        <v>168</v>
      </c>
      <c r="F12" s="2" t="s">
        <v>169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2.7027027027000002E-2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>
      <c r="A13" s="2" t="s">
        <v>135</v>
      </c>
      <c r="B13" s="2" t="s">
        <v>151</v>
      </c>
      <c r="C13" s="2" t="s">
        <v>170</v>
      </c>
      <c r="D13" s="2" t="s">
        <v>171</v>
      </c>
      <c r="E13" s="2" t="s">
        <v>172</v>
      </c>
      <c r="F13" s="2" t="s">
        <v>173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1.53846153846E-2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>
      <c r="A14" s="2" t="s">
        <v>135</v>
      </c>
      <c r="B14" s="2" t="s">
        <v>151</v>
      </c>
      <c r="C14" s="2" t="s">
        <v>170</v>
      </c>
      <c r="D14" s="2" t="s">
        <v>171</v>
      </c>
      <c r="E14" s="2" t="s">
        <v>172</v>
      </c>
      <c r="F14" s="2" t="s">
        <v>174</v>
      </c>
      <c r="G14" s="3">
        <v>0</v>
      </c>
      <c r="H14" s="3">
        <v>0</v>
      </c>
      <c r="I14" s="3">
        <v>0</v>
      </c>
      <c r="J14" s="3">
        <v>1.19047619048E-2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>
      <c r="A15" s="2" t="s">
        <v>135</v>
      </c>
      <c r="B15" s="2" t="s">
        <v>175</v>
      </c>
      <c r="C15" s="2" t="s">
        <v>176</v>
      </c>
      <c r="D15" s="2" t="s">
        <v>136</v>
      </c>
      <c r="E15" s="2" t="s">
        <v>136</v>
      </c>
      <c r="F15" s="2" t="s">
        <v>136</v>
      </c>
      <c r="G15" s="3">
        <v>0.02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2.1978021978000001E-2</v>
      </c>
      <c r="P15" s="3">
        <v>1.2987012987E-2</v>
      </c>
      <c r="Q15" s="3">
        <v>0</v>
      </c>
      <c r="R15" s="3">
        <v>2.3529411764700001E-2</v>
      </c>
      <c r="S15" s="3">
        <v>0</v>
      </c>
      <c r="T15" s="3">
        <v>0</v>
      </c>
      <c r="U15" s="3">
        <v>0</v>
      </c>
      <c r="V15" s="3">
        <v>0</v>
      </c>
    </row>
    <row r="16" spans="1:22">
      <c r="A16" s="2" t="s">
        <v>135</v>
      </c>
      <c r="B16" s="2" t="s">
        <v>175</v>
      </c>
      <c r="C16" s="2" t="s">
        <v>176</v>
      </c>
      <c r="D16" s="2" t="s">
        <v>180</v>
      </c>
      <c r="E16" s="2" t="s">
        <v>136</v>
      </c>
      <c r="F16" s="2" t="s">
        <v>136</v>
      </c>
      <c r="G16" s="3">
        <v>0</v>
      </c>
      <c r="H16" s="3">
        <v>0</v>
      </c>
      <c r="I16" s="3">
        <v>0</v>
      </c>
      <c r="J16" s="3">
        <v>2.3809523809500001E-2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3.8961038960999998E-2</v>
      </c>
      <c r="Q16" s="3">
        <v>0</v>
      </c>
      <c r="R16" s="3">
        <v>1.1764705882400001E-2</v>
      </c>
      <c r="S16" s="3">
        <v>0</v>
      </c>
      <c r="T16" s="3">
        <v>0</v>
      </c>
      <c r="U16" s="3">
        <v>0</v>
      </c>
      <c r="V16" s="3">
        <v>0</v>
      </c>
    </row>
    <row r="17" spans="1:22">
      <c r="A17" s="2" t="s">
        <v>135</v>
      </c>
      <c r="B17" s="2" t="s">
        <v>175</v>
      </c>
      <c r="C17" s="2" t="s">
        <v>183</v>
      </c>
      <c r="D17" s="2" t="s">
        <v>186</v>
      </c>
      <c r="E17" s="2" t="s">
        <v>187</v>
      </c>
      <c r="F17" s="2" t="s">
        <v>136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1.2987012987E-2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>
      <c r="A18" s="2" t="s">
        <v>135</v>
      </c>
      <c r="B18" s="2" t="s">
        <v>175</v>
      </c>
      <c r="C18" s="2" t="s">
        <v>183</v>
      </c>
      <c r="D18" s="2" t="s">
        <v>188</v>
      </c>
      <c r="E18" s="2" t="s">
        <v>189</v>
      </c>
      <c r="F18" s="2" t="s">
        <v>190</v>
      </c>
      <c r="G18" s="3">
        <v>0.02</v>
      </c>
      <c r="H18" s="3">
        <v>0</v>
      </c>
      <c r="I18" s="3">
        <v>1.53846153846E-2</v>
      </c>
      <c r="J18" s="3">
        <v>0</v>
      </c>
      <c r="K18" s="3">
        <v>1.9607843137300001E-2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>
      <c r="A19" s="2" t="s">
        <v>135</v>
      </c>
      <c r="B19" s="2" t="s">
        <v>137</v>
      </c>
      <c r="C19" s="2" t="s">
        <v>138</v>
      </c>
      <c r="D19" s="2" t="s">
        <v>139</v>
      </c>
      <c r="E19" s="2" t="s">
        <v>140</v>
      </c>
      <c r="F19" s="2" t="s">
        <v>141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1.53846153846E-2</v>
      </c>
      <c r="M19" s="3">
        <v>1.53846153846E-2</v>
      </c>
      <c r="N19" s="3">
        <v>1.3513513513500001E-2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>
      <c r="A20" s="2" t="s">
        <v>135</v>
      </c>
      <c r="B20" s="2" t="s">
        <v>151</v>
      </c>
      <c r="C20" s="2" t="s">
        <v>152</v>
      </c>
      <c r="D20" s="2" t="s">
        <v>153</v>
      </c>
      <c r="E20" s="2" t="s">
        <v>157</v>
      </c>
      <c r="F20" s="2" t="s">
        <v>158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1.53846153846E-2</v>
      </c>
      <c r="M20" s="3">
        <v>1.53846153846E-2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1:22">
      <c r="A21" s="2" t="s">
        <v>135</v>
      </c>
      <c r="B21" s="2" t="s">
        <v>175</v>
      </c>
      <c r="C21" s="2" t="s">
        <v>176</v>
      </c>
      <c r="D21" s="2" t="s">
        <v>180</v>
      </c>
      <c r="E21" s="2" t="s">
        <v>181</v>
      </c>
      <c r="F21" s="2" t="s">
        <v>182</v>
      </c>
      <c r="G21" s="3">
        <v>0.18</v>
      </c>
      <c r="H21" s="3">
        <v>0.1</v>
      </c>
      <c r="I21" s="3">
        <v>0.21538461538500001</v>
      </c>
      <c r="J21" s="3">
        <v>0.25</v>
      </c>
      <c r="K21" s="3">
        <v>0.11764705882400001</v>
      </c>
      <c r="L21" s="3">
        <v>7.6923076923100006E-2</v>
      </c>
      <c r="M21" s="3">
        <v>1.53846153846E-2</v>
      </c>
      <c r="N21" s="3">
        <v>1.3513513513500001E-2</v>
      </c>
      <c r="O21" s="3">
        <v>0.26373626373600001</v>
      </c>
      <c r="P21" s="3">
        <v>0.15584415584399999</v>
      </c>
      <c r="Q21" s="3">
        <v>0.41935483871000001</v>
      </c>
      <c r="R21" s="3">
        <v>0.270588235294</v>
      </c>
      <c r="S21" s="3">
        <v>0.24</v>
      </c>
      <c r="T21" s="3">
        <v>0.16363636363600001</v>
      </c>
      <c r="U21" s="3">
        <v>0</v>
      </c>
      <c r="V21" s="3">
        <v>0</v>
      </c>
    </row>
    <row r="22" spans="1:22">
      <c r="A22" s="2" t="s">
        <v>135</v>
      </c>
      <c r="B22" s="2" t="s">
        <v>151</v>
      </c>
      <c r="C22" s="2" t="s">
        <v>152</v>
      </c>
      <c r="D22" s="2" t="s">
        <v>153</v>
      </c>
      <c r="E22" s="2" t="s">
        <v>136</v>
      </c>
      <c r="F22" s="2" t="s">
        <v>136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0.13846153846199999</v>
      </c>
      <c r="M22" s="3">
        <v>3.07692307692E-2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s="2" t="s">
        <v>135</v>
      </c>
      <c r="B23" s="2" t="s">
        <v>151</v>
      </c>
      <c r="C23" s="2" t="s">
        <v>152</v>
      </c>
      <c r="D23" s="2" t="s">
        <v>153</v>
      </c>
      <c r="E23" s="2" t="s">
        <v>154</v>
      </c>
      <c r="F23" s="2" t="s">
        <v>155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3.07692307692E-2</v>
      </c>
      <c r="N23" s="3">
        <v>0.12162162162200001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2" t="s">
        <v>135</v>
      </c>
      <c r="B24" s="2" t="s">
        <v>151</v>
      </c>
      <c r="C24" s="2" t="s">
        <v>152</v>
      </c>
      <c r="D24" s="2" t="s">
        <v>153</v>
      </c>
      <c r="E24" s="2" t="s">
        <v>157</v>
      </c>
      <c r="F24" s="2" t="s">
        <v>159</v>
      </c>
      <c r="G24" s="3">
        <v>0.02</v>
      </c>
      <c r="H24" s="3">
        <v>0</v>
      </c>
      <c r="I24" s="3">
        <v>0</v>
      </c>
      <c r="J24" s="3">
        <v>0</v>
      </c>
      <c r="K24" s="3">
        <v>0</v>
      </c>
      <c r="L24" s="3">
        <v>6.1538461538499997E-2</v>
      </c>
      <c r="M24" s="3">
        <v>3.07692307692E-2</v>
      </c>
      <c r="N24" s="3">
        <v>6.7567567567600004E-2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1.14942528736E-2</v>
      </c>
      <c r="V24" s="3">
        <v>0</v>
      </c>
    </row>
    <row r="25" spans="1:22">
      <c r="A25" s="2" t="s">
        <v>135</v>
      </c>
      <c r="B25" s="2" t="s">
        <v>151</v>
      </c>
      <c r="C25" s="2" t="s">
        <v>152</v>
      </c>
      <c r="D25" s="2" t="s">
        <v>160</v>
      </c>
      <c r="E25" s="2" t="s">
        <v>136</v>
      </c>
      <c r="F25" s="2" t="s">
        <v>136</v>
      </c>
      <c r="G25" s="3">
        <v>0.04</v>
      </c>
      <c r="H25" s="3">
        <v>3.3333333333299998E-2</v>
      </c>
      <c r="I25" s="3">
        <v>1.53846153846E-2</v>
      </c>
      <c r="J25" s="3">
        <v>0</v>
      </c>
      <c r="K25" s="3">
        <v>3.9215686274499999E-2</v>
      </c>
      <c r="L25" s="3">
        <v>4.6153846153799999E-2</v>
      </c>
      <c r="M25" s="3">
        <v>3.07692307692E-2</v>
      </c>
      <c r="N25" s="3">
        <v>4.0540540540499999E-2</v>
      </c>
      <c r="O25" s="3">
        <v>2.1978021978000001E-2</v>
      </c>
      <c r="P25" s="3">
        <v>0</v>
      </c>
      <c r="Q25" s="3">
        <v>3.2258064516099999E-2</v>
      </c>
      <c r="R25" s="3">
        <v>0</v>
      </c>
      <c r="S25" s="3">
        <v>0.02</v>
      </c>
      <c r="T25" s="3">
        <v>0</v>
      </c>
      <c r="U25" s="3">
        <v>1.14942528736E-2</v>
      </c>
      <c r="V25" s="3">
        <v>1.6393442623E-2</v>
      </c>
    </row>
    <row r="26" spans="1:22">
      <c r="A26" s="2" t="s">
        <v>135</v>
      </c>
      <c r="B26" s="2" t="s">
        <v>151</v>
      </c>
      <c r="C26" s="2" t="s">
        <v>152</v>
      </c>
      <c r="D26" s="2" t="s">
        <v>160</v>
      </c>
      <c r="E26" s="2" t="s">
        <v>161</v>
      </c>
      <c r="F26" s="2" t="s">
        <v>136</v>
      </c>
      <c r="G26" s="3">
        <v>0</v>
      </c>
      <c r="H26" s="3">
        <v>3.3333333333299998E-2</v>
      </c>
      <c r="I26" s="3">
        <v>1.53846153846E-2</v>
      </c>
      <c r="J26" s="3">
        <v>0</v>
      </c>
      <c r="K26" s="3">
        <v>0</v>
      </c>
      <c r="L26" s="3">
        <v>0</v>
      </c>
      <c r="M26" s="3">
        <v>3.07692307692E-2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1.14942528736E-2</v>
      </c>
      <c r="V26" s="3">
        <v>0</v>
      </c>
    </row>
    <row r="27" spans="1:22">
      <c r="A27" s="2" t="s">
        <v>135</v>
      </c>
      <c r="B27" s="2" t="s">
        <v>175</v>
      </c>
      <c r="C27" s="2" t="s">
        <v>183</v>
      </c>
      <c r="D27" s="2" t="s">
        <v>184</v>
      </c>
      <c r="E27" s="2" t="s">
        <v>185</v>
      </c>
      <c r="F27" s="2" t="s">
        <v>136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3.07692307692E-2</v>
      </c>
      <c r="M27" s="3">
        <v>3.07692307692E-2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</row>
    <row r="28" spans="1:22">
      <c r="A28" s="2" t="s">
        <v>135</v>
      </c>
      <c r="B28" s="2" t="s">
        <v>175</v>
      </c>
      <c r="C28" s="2" t="s">
        <v>176</v>
      </c>
      <c r="D28" s="2" t="s">
        <v>177</v>
      </c>
      <c r="E28" s="2" t="s">
        <v>178</v>
      </c>
      <c r="F28" s="2" t="s">
        <v>179</v>
      </c>
      <c r="G28" s="3">
        <v>0.02</v>
      </c>
      <c r="H28" s="3">
        <v>6.66666666667E-2</v>
      </c>
      <c r="I28" s="3">
        <v>6.1538461538499997E-2</v>
      </c>
      <c r="J28" s="3">
        <v>2.3809523809500001E-2</v>
      </c>
      <c r="K28" s="3">
        <v>7.8431372548999997E-2</v>
      </c>
      <c r="L28" s="3">
        <v>0.107692307692</v>
      </c>
      <c r="M28" s="3">
        <v>4.6153846153799999E-2</v>
      </c>
      <c r="N28" s="3">
        <v>0.22972972973</v>
      </c>
      <c r="O28" s="3">
        <v>0.24175824175800001</v>
      </c>
      <c r="P28" s="3">
        <v>0.233766233766</v>
      </c>
      <c r="Q28" s="3">
        <v>9.67741935484E-2</v>
      </c>
      <c r="R28" s="3">
        <v>3.5294117647099998E-2</v>
      </c>
      <c r="S28" s="3">
        <v>0.14000000000000001</v>
      </c>
      <c r="T28" s="3">
        <v>0</v>
      </c>
      <c r="U28" s="3">
        <v>2.2988505747099999E-2</v>
      </c>
      <c r="V28" s="3">
        <v>4.9180327868900003E-2</v>
      </c>
    </row>
    <row r="29" spans="1:22">
      <c r="A29" s="2" t="s">
        <v>135</v>
      </c>
      <c r="B29" s="2" t="s">
        <v>175</v>
      </c>
      <c r="C29" s="2" t="s">
        <v>176</v>
      </c>
      <c r="D29" s="2" t="s">
        <v>177</v>
      </c>
      <c r="E29" s="2" t="s">
        <v>178</v>
      </c>
      <c r="F29" s="2" t="s">
        <v>136</v>
      </c>
      <c r="G29" s="3">
        <v>0.54</v>
      </c>
      <c r="H29" s="3">
        <v>0.7</v>
      </c>
      <c r="I29" s="3">
        <v>0.64615384615399996</v>
      </c>
      <c r="J29" s="3">
        <v>0.67857142857099995</v>
      </c>
      <c r="K29" s="3">
        <v>0.72549019607800003</v>
      </c>
      <c r="L29" s="3">
        <v>0.169230769231</v>
      </c>
      <c r="M29" s="3">
        <v>0.276923076923</v>
      </c>
      <c r="N29" s="3">
        <v>0.43243243243200002</v>
      </c>
      <c r="O29" s="3">
        <v>0.428571428571</v>
      </c>
      <c r="P29" s="3">
        <v>0.54545454545500005</v>
      </c>
      <c r="Q29" s="3">
        <v>0.45161290322600001</v>
      </c>
      <c r="R29" s="3">
        <v>0.62352941176499999</v>
      </c>
      <c r="S29" s="3">
        <v>0.6</v>
      </c>
      <c r="T29" s="3">
        <v>0.781818181818</v>
      </c>
      <c r="U29" s="3">
        <v>0.93103448275900003</v>
      </c>
      <c r="V29" s="3">
        <v>0.91803278688500001</v>
      </c>
    </row>
    <row r="30" spans="1:22">
      <c r="A30" s="2" t="s">
        <v>135</v>
      </c>
      <c r="B30" s="2" t="s">
        <v>151</v>
      </c>
      <c r="C30" s="2" t="s">
        <v>152</v>
      </c>
      <c r="D30" s="2" t="s">
        <v>153</v>
      </c>
      <c r="E30" s="2" t="s">
        <v>154</v>
      </c>
      <c r="F30" s="2" t="s">
        <v>136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0.276923076923</v>
      </c>
      <c r="M30" s="3">
        <v>0.446153846154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>
      <c r="F31" s="2" t="s">
        <v>136</v>
      </c>
      <c r="G31" s="1">
        <f>SUM(G2:G3,G15:G17,G22,G25:G27,G29:G30)</f>
        <v>0.68</v>
      </c>
      <c r="H31" s="1">
        <f t="shared" ref="H31:V31" si="0">SUM(H2:H3,H15:H17,H22,H25:H27,H29:H30)</f>
        <v>0.76666666666659999</v>
      </c>
      <c r="I31" s="1">
        <f t="shared" si="0"/>
        <v>0.67692307692319997</v>
      </c>
      <c r="J31" s="1">
        <f t="shared" si="0"/>
        <v>0.70238095238049991</v>
      </c>
      <c r="K31" s="1">
        <f t="shared" si="0"/>
        <v>0.78431372548980005</v>
      </c>
      <c r="L31" s="1">
        <f t="shared" si="0"/>
        <v>0.67692307692359999</v>
      </c>
      <c r="M31" s="1">
        <f t="shared" si="0"/>
        <v>0.84615384615380007</v>
      </c>
      <c r="N31" s="1">
        <f t="shared" si="0"/>
        <v>0.51351351351300001</v>
      </c>
      <c r="O31" s="1">
        <f t="shared" si="0"/>
        <v>0.48351648351600002</v>
      </c>
      <c r="P31" s="1">
        <f t="shared" si="0"/>
        <v>0.61038961039000006</v>
      </c>
      <c r="Q31" s="1">
        <f t="shared" si="0"/>
        <v>0.48387096774210003</v>
      </c>
      <c r="R31" s="1">
        <f t="shared" si="0"/>
        <v>0.65882352941209998</v>
      </c>
      <c r="S31" s="1">
        <f t="shared" si="0"/>
        <v>0.62</v>
      </c>
      <c r="T31" s="1">
        <f t="shared" si="0"/>
        <v>0.781818181818</v>
      </c>
      <c r="U31" s="1">
        <f t="shared" si="0"/>
        <v>0.95402298850620004</v>
      </c>
      <c r="V31" s="1">
        <f t="shared" si="0"/>
        <v>0.93442622950800003</v>
      </c>
    </row>
    <row r="34" spans="2:22">
      <c r="B34" s="2" t="s">
        <v>137</v>
      </c>
      <c r="F34" s="2" t="s">
        <v>137</v>
      </c>
      <c r="G34" s="1">
        <f>SUM(G3:G5,G19)</f>
        <v>0</v>
      </c>
      <c r="H34" s="1">
        <f t="shared" ref="H34:V34" si="1">SUM(H3:H5,H19)</f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3.07692307692E-2</v>
      </c>
      <c r="M34" s="1">
        <f t="shared" si="1"/>
        <v>1.53846153846E-2</v>
      </c>
      <c r="N34" s="1">
        <f t="shared" si="1"/>
        <v>1.3513513513500001E-2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2.3529411764700001E-2</v>
      </c>
      <c r="S34" s="1">
        <f t="shared" si="1"/>
        <v>0</v>
      </c>
      <c r="T34" s="1">
        <f t="shared" si="1"/>
        <v>0</v>
      </c>
      <c r="U34" s="1">
        <f t="shared" si="1"/>
        <v>0</v>
      </c>
      <c r="V34" s="1">
        <f t="shared" si="1"/>
        <v>1.6393442623E-2</v>
      </c>
    </row>
    <row r="35" spans="2:22">
      <c r="B35" s="2" t="s">
        <v>146</v>
      </c>
      <c r="F35" s="2" t="s">
        <v>146</v>
      </c>
      <c r="G35" s="1">
        <f>SUM(G6)</f>
        <v>0</v>
      </c>
      <c r="H35" s="1">
        <f t="shared" ref="H35:V35" si="2">SUM(H6)</f>
        <v>0</v>
      </c>
      <c r="I35" s="1">
        <f t="shared" si="2"/>
        <v>0</v>
      </c>
      <c r="J35" s="1">
        <f t="shared" si="2"/>
        <v>1.19047619048E-2</v>
      </c>
      <c r="K35" s="1">
        <f t="shared" si="2"/>
        <v>0</v>
      </c>
      <c r="L35" s="1">
        <f t="shared" si="2"/>
        <v>0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>
        <f t="shared" si="2"/>
        <v>0</v>
      </c>
    </row>
    <row r="36" spans="2:22">
      <c r="B36" s="2" t="s">
        <v>151</v>
      </c>
      <c r="F36" s="2" t="s">
        <v>151</v>
      </c>
      <c r="G36" s="1">
        <f>SUM(G7:G14,G20,G22:G26,G30)</f>
        <v>0.14000000000000001</v>
      </c>
      <c r="H36" s="1">
        <f t="shared" ref="H36:V36" si="3">SUM(H7:H14,H20,H22:H26,H30)</f>
        <v>0.1333333333333</v>
      </c>
      <c r="I36" s="1">
        <f t="shared" si="3"/>
        <v>6.1538461538400001E-2</v>
      </c>
      <c r="J36" s="1">
        <f t="shared" si="3"/>
        <v>1.19047619048E-2</v>
      </c>
      <c r="K36" s="1">
        <f t="shared" si="3"/>
        <v>3.9215686274499999E-2</v>
      </c>
      <c r="L36" s="1">
        <f t="shared" si="3"/>
        <v>0.58461538461569995</v>
      </c>
      <c r="M36" s="1">
        <f t="shared" si="3"/>
        <v>0.61538461538459999</v>
      </c>
      <c r="N36" s="1">
        <f t="shared" si="3"/>
        <v>0.27027027027060002</v>
      </c>
      <c r="O36" s="1">
        <f t="shared" si="3"/>
        <v>3.2967032967000001E-2</v>
      </c>
      <c r="P36" s="1">
        <f t="shared" si="3"/>
        <v>0</v>
      </c>
      <c r="Q36" s="1">
        <f t="shared" si="3"/>
        <v>3.2258064516099999E-2</v>
      </c>
      <c r="R36" s="1">
        <f t="shared" si="3"/>
        <v>1.1764705882400001E-2</v>
      </c>
      <c r="S36" s="1">
        <f t="shared" si="3"/>
        <v>0.02</v>
      </c>
      <c r="T36" s="1">
        <f t="shared" si="3"/>
        <v>5.4545454545499999E-2</v>
      </c>
      <c r="U36" s="1">
        <f t="shared" si="3"/>
        <v>4.5977011494399998E-2</v>
      </c>
      <c r="V36" s="1">
        <f t="shared" si="3"/>
        <v>1.6393442623E-2</v>
      </c>
    </row>
    <row r="37" spans="2:22">
      <c r="B37" s="2" t="s">
        <v>175</v>
      </c>
      <c r="F37" s="2" t="s">
        <v>175</v>
      </c>
      <c r="G37" s="1">
        <f>SUM(G15:G18,G21,G27:G29)</f>
        <v>0.78</v>
      </c>
      <c r="H37" s="1">
        <f t="shared" ref="H37:V37" si="4">SUM(H15:H18,H21,H27:H29)</f>
        <v>0.8666666666667</v>
      </c>
      <c r="I37" s="1">
        <f t="shared" si="4"/>
        <v>0.93846153846210001</v>
      </c>
      <c r="J37" s="1">
        <f t="shared" si="4"/>
        <v>0.97619047618999999</v>
      </c>
      <c r="K37" s="1">
        <f t="shared" si="4"/>
        <v>0.94117647058830001</v>
      </c>
      <c r="L37" s="1">
        <f t="shared" si="4"/>
        <v>0.38461538461529998</v>
      </c>
      <c r="M37" s="1">
        <f t="shared" si="4"/>
        <v>0.3692307692306</v>
      </c>
      <c r="N37" s="1">
        <f t="shared" si="4"/>
        <v>0.67567567567550002</v>
      </c>
      <c r="O37" s="1">
        <f t="shared" si="4"/>
        <v>0.95604395604300008</v>
      </c>
      <c r="P37" s="1">
        <f t="shared" si="4"/>
        <v>1</v>
      </c>
      <c r="Q37" s="1">
        <f t="shared" si="4"/>
        <v>0.96774193548440002</v>
      </c>
      <c r="R37" s="1">
        <f t="shared" si="4"/>
        <v>0.96470588235319998</v>
      </c>
      <c r="S37" s="1">
        <f t="shared" si="4"/>
        <v>0.98</v>
      </c>
      <c r="T37" s="1">
        <f t="shared" si="4"/>
        <v>0.94545454545399998</v>
      </c>
      <c r="U37" s="1">
        <f t="shared" si="4"/>
        <v>0.95402298850610001</v>
      </c>
      <c r="V37" s="1">
        <f t="shared" si="4"/>
        <v>0.96721311475390004</v>
      </c>
    </row>
    <row r="38" spans="2:22">
      <c r="F38" s="2" t="s">
        <v>136</v>
      </c>
      <c r="G38" s="1">
        <f>SUM(G2,G15)</f>
        <v>0.1</v>
      </c>
      <c r="H38" s="1">
        <f t="shared" ref="H38:V38" si="5">SUM(H2,H15)</f>
        <v>0</v>
      </c>
      <c r="I38" s="1">
        <f t="shared" si="5"/>
        <v>0</v>
      </c>
      <c r="J38" s="1">
        <f t="shared" si="5"/>
        <v>0</v>
      </c>
      <c r="K38" s="1">
        <f t="shared" si="5"/>
        <v>1.9607843137300001E-2</v>
      </c>
      <c r="L38" s="1">
        <f t="shared" si="5"/>
        <v>0</v>
      </c>
      <c r="M38" s="1">
        <f t="shared" si="5"/>
        <v>0</v>
      </c>
      <c r="N38" s="1">
        <f t="shared" si="5"/>
        <v>4.0540540540499999E-2</v>
      </c>
      <c r="O38" s="1">
        <f t="shared" si="5"/>
        <v>3.2967032967000001E-2</v>
      </c>
      <c r="P38" s="1">
        <f t="shared" si="5"/>
        <v>1.2987012987E-2</v>
      </c>
      <c r="Q38" s="1">
        <f t="shared" si="5"/>
        <v>0</v>
      </c>
      <c r="R38" s="1">
        <f t="shared" si="5"/>
        <v>2.3529411764700001E-2</v>
      </c>
      <c r="S38" s="1">
        <f t="shared" si="5"/>
        <v>0</v>
      </c>
      <c r="T38" s="1">
        <f t="shared" si="5"/>
        <v>0</v>
      </c>
      <c r="U38" s="1">
        <f t="shared" si="5"/>
        <v>0</v>
      </c>
      <c r="V38" s="1">
        <f t="shared" si="5"/>
        <v>0</v>
      </c>
    </row>
    <row r="41" spans="2:22">
      <c r="F41" s="2" t="s">
        <v>142</v>
      </c>
      <c r="G41" s="1">
        <f>SUM(G4)</f>
        <v>0</v>
      </c>
      <c r="H41" s="1">
        <f t="shared" ref="H41:V41" si="6">SUM(H4)</f>
        <v>0</v>
      </c>
      <c r="I41" s="1">
        <f t="shared" si="6"/>
        <v>0</v>
      </c>
      <c r="J41" s="1">
        <f t="shared" si="6"/>
        <v>0</v>
      </c>
      <c r="K41" s="1">
        <f t="shared" si="6"/>
        <v>0</v>
      </c>
      <c r="L41" s="1">
        <f t="shared" si="6"/>
        <v>0</v>
      </c>
      <c r="M41" s="1">
        <f t="shared" si="6"/>
        <v>0</v>
      </c>
      <c r="N41" s="1">
        <f t="shared" si="6"/>
        <v>0</v>
      </c>
      <c r="O41" s="1">
        <f t="shared" si="6"/>
        <v>0</v>
      </c>
      <c r="P41" s="1">
        <f t="shared" si="6"/>
        <v>0</v>
      </c>
      <c r="Q41" s="1">
        <f t="shared" si="6"/>
        <v>0</v>
      </c>
      <c r="R41" s="1">
        <f t="shared" si="6"/>
        <v>0</v>
      </c>
      <c r="S41" s="1">
        <f t="shared" si="6"/>
        <v>0</v>
      </c>
      <c r="T41" s="1">
        <f t="shared" si="6"/>
        <v>0</v>
      </c>
      <c r="U41" s="1">
        <f t="shared" si="6"/>
        <v>0</v>
      </c>
      <c r="V41" s="1">
        <f t="shared" si="6"/>
        <v>1.6393442623E-2</v>
      </c>
    </row>
    <row r="42" spans="2:22">
      <c r="F42" s="2" t="s">
        <v>144</v>
      </c>
      <c r="G42" s="1">
        <f>SUM(G5)</f>
        <v>0</v>
      </c>
      <c r="H42" s="1">
        <f t="shared" ref="H42:V42" si="7">SUM(H5)</f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7"/>
        <v>0</v>
      </c>
      <c r="O42" s="1">
        <f t="shared" si="7"/>
        <v>0</v>
      </c>
      <c r="P42" s="1">
        <f t="shared" si="7"/>
        <v>0</v>
      </c>
      <c r="Q42" s="1">
        <f t="shared" si="7"/>
        <v>0</v>
      </c>
      <c r="R42" s="1">
        <f t="shared" si="7"/>
        <v>2.3529411764700001E-2</v>
      </c>
      <c r="S42" s="1">
        <f t="shared" si="7"/>
        <v>0</v>
      </c>
      <c r="T42" s="1">
        <f t="shared" si="7"/>
        <v>0</v>
      </c>
      <c r="U42" s="1">
        <f t="shared" si="7"/>
        <v>0</v>
      </c>
      <c r="V42" s="1">
        <f t="shared" si="7"/>
        <v>0</v>
      </c>
    </row>
    <row r="43" spans="2:22">
      <c r="F43" s="2" t="s">
        <v>149</v>
      </c>
      <c r="G43" s="1">
        <f>SUM(G6)</f>
        <v>0</v>
      </c>
      <c r="H43" s="1">
        <f t="shared" ref="H43:V43" si="8">SUM(H6)</f>
        <v>0</v>
      </c>
      <c r="I43" s="1">
        <f t="shared" si="8"/>
        <v>0</v>
      </c>
      <c r="J43" s="1">
        <f t="shared" si="8"/>
        <v>1.19047619048E-2</v>
      </c>
      <c r="K43" s="1">
        <f t="shared" si="8"/>
        <v>0</v>
      </c>
      <c r="L43" s="1">
        <f t="shared" si="8"/>
        <v>0</v>
      </c>
      <c r="M43" s="1">
        <f t="shared" si="8"/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  <c r="S43" s="1">
        <f t="shared" si="8"/>
        <v>0</v>
      </c>
      <c r="T43" s="1">
        <f t="shared" si="8"/>
        <v>0</v>
      </c>
      <c r="U43" s="1">
        <f t="shared" si="8"/>
        <v>0</v>
      </c>
      <c r="V43" s="1">
        <f t="shared" si="8"/>
        <v>0</v>
      </c>
    </row>
    <row r="44" spans="2:22">
      <c r="F44" s="2" t="s">
        <v>154</v>
      </c>
      <c r="G44" s="1">
        <f>SUM(G7,G23,G30)</f>
        <v>0</v>
      </c>
      <c r="H44" s="1">
        <f t="shared" ref="H44:V44" si="9">SUM(H7,H23,H30)</f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0.276923076923</v>
      </c>
      <c r="M44" s="1">
        <f t="shared" si="9"/>
        <v>0.47692307692320002</v>
      </c>
      <c r="N44" s="1">
        <f t="shared" si="9"/>
        <v>0.13513513513550002</v>
      </c>
      <c r="O44" s="1">
        <f t="shared" si="9"/>
        <v>0</v>
      </c>
      <c r="P44" s="1">
        <f t="shared" si="9"/>
        <v>0</v>
      </c>
      <c r="Q44" s="1">
        <f t="shared" si="9"/>
        <v>0</v>
      </c>
      <c r="R44" s="1">
        <f t="shared" si="9"/>
        <v>0</v>
      </c>
      <c r="S44" s="1">
        <f t="shared" si="9"/>
        <v>0</v>
      </c>
      <c r="T44" s="1">
        <f t="shared" si="9"/>
        <v>0</v>
      </c>
      <c r="U44" s="1">
        <f t="shared" si="9"/>
        <v>0</v>
      </c>
      <c r="V44" s="1">
        <f t="shared" si="9"/>
        <v>0</v>
      </c>
    </row>
    <row r="45" spans="2:22">
      <c r="F45" s="2" t="s">
        <v>161</v>
      </c>
      <c r="G45" s="1">
        <f>SUM(G8,G9,G26)</f>
        <v>0.02</v>
      </c>
      <c r="H45" s="1">
        <f t="shared" ref="H45:V45" si="10">SUM(H8,H9,H26)</f>
        <v>0.1</v>
      </c>
      <c r="I45" s="1">
        <f t="shared" si="10"/>
        <v>1.53846153846E-2</v>
      </c>
      <c r="J45" s="1">
        <f t="shared" si="10"/>
        <v>0</v>
      </c>
      <c r="K45" s="1">
        <f t="shared" si="10"/>
        <v>0</v>
      </c>
      <c r="L45" s="1">
        <f t="shared" si="10"/>
        <v>3.07692307692E-2</v>
      </c>
      <c r="M45" s="1">
        <f t="shared" si="10"/>
        <v>3.07692307692E-2</v>
      </c>
      <c r="N45" s="1">
        <f t="shared" si="10"/>
        <v>0</v>
      </c>
      <c r="O45" s="1">
        <f t="shared" si="10"/>
        <v>0</v>
      </c>
      <c r="P45" s="1">
        <f t="shared" si="10"/>
        <v>0</v>
      </c>
      <c r="Q45" s="1">
        <f t="shared" si="10"/>
        <v>0</v>
      </c>
      <c r="R45" s="1">
        <f t="shared" si="10"/>
        <v>0</v>
      </c>
      <c r="S45" s="1">
        <f t="shared" si="10"/>
        <v>0</v>
      </c>
      <c r="T45" s="1">
        <f t="shared" si="10"/>
        <v>0</v>
      </c>
      <c r="U45" s="1">
        <f t="shared" si="10"/>
        <v>1.14942528736E-2</v>
      </c>
      <c r="V45" s="1">
        <f t="shared" si="10"/>
        <v>0</v>
      </c>
    </row>
    <row r="46" spans="2:22">
      <c r="F46" s="2" t="s">
        <v>164</v>
      </c>
      <c r="G46" s="1">
        <f>SUM(G10)</f>
        <v>0.04</v>
      </c>
      <c r="H46" s="1">
        <f t="shared" ref="H46:V46" si="11">SUM(H10)</f>
        <v>0</v>
      </c>
      <c r="I46" s="1">
        <f t="shared" si="11"/>
        <v>3.07692307692E-2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11"/>
        <v>0</v>
      </c>
      <c r="O46" s="1">
        <f t="shared" si="11"/>
        <v>1.0989010989E-2</v>
      </c>
      <c r="P46" s="1">
        <f t="shared" si="11"/>
        <v>0</v>
      </c>
      <c r="Q46" s="1">
        <f t="shared" si="11"/>
        <v>0</v>
      </c>
      <c r="R46" s="1">
        <f t="shared" si="11"/>
        <v>1.1764705882400001E-2</v>
      </c>
      <c r="S46" s="1">
        <f t="shared" si="11"/>
        <v>0</v>
      </c>
      <c r="T46" s="1">
        <f t="shared" si="11"/>
        <v>5.4545454545499999E-2</v>
      </c>
      <c r="U46" s="1">
        <f t="shared" si="11"/>
        <v>0</v>
      </c>
      <c r="V46" s="1">
        <f t="shared" si="11"/>
        <v>0</v>
      </c>
    </row>
    <row r="47" spans="2:22">
      <c r="F47" s="2" t="s">
        <v>166</v>
      </c>
      <c r="G47" s="1">
        <f>SUM(G11)</f>
        <v>0.02</v>
      </c>
      <c r="H47" s="1">
        <f t="shared" ref="H47:V47" si="12">SUM(H11)</f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12"/>
        <v>0</v>
      </c>
      <c r="O47" s="1">
        <f t="shared" si="12"/>
        <v>0</v>
      </c>
      <c r="P47" s="1">
        <f t="shared" si="12"/>
        <v>0</v>
      </c>
      <c r="Q47" s="1">
        <f t="shared" si="12"/>
        <v>0</v>
      </c>
      <c r="R47" s="1">
        <f t="shared" si="12"/>
        <v>0</v>
      </c>
      <c r="S47" s="1">
        <f t="shared" si="12"/>
        <v>0</v>
      </c>
      <c r="T47" s="1">
        <f t="shared" si="12"/>
        <v>0</v>
      </c>
      <c r="U47" s="1">
        <f t="shared" si="12"/>
        <v>1.14942528736E-2</v>
      </c>
      <c r="V47" s="1">
        <f t="shared" si="12"/>
        <v>0</v>
      </c>
    </row>
    <row r="48" spans="2:22">
      <c r="F48" s="2" t="s">
        <v>168</v>
      </c>
      <c r="G48" s="1">
        <f>SUM(G12)</f>
        <v>0</v>
      </c>
      <c r="H48" s="1">
        <f t="shared" ref="H48:V48" si="13">SUM(H12)</f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0</v>
      </c>
      <c r="M48" s="1">
        <f t="shared" si="13"/>
        <v>0</v>
      </c>
      <c r="N48" s="1">
        <f t="shared" si="13"/>
        <v>2.7027027027000002E-2</v>
      </c>
      <c r="O48" s="1">
        <f t="shared" si="13"/>
        <v>0</v>
      </c>
      <c r="P48" s="1">
        <f t="shared" si="13"/>
        <v>0</v>
      </c>
      <c r="Q48" s="1">
        <f t="shared" si="13"/>
        <v>0</v>
      </c>
      <c r="R48" s="1">
        <f t="shared" si="13"/>
        <v>0</v>
      </c>
      <c r="S48" s="1">
        <f t="shared" si="13"/>
        <v>0</v>
      </c>
      <c r="T48" s="1">
        <f t="shared" si="13"/>
        <v>0</v>
      </c>
      <c r="U48" s="1">
        <f t="shared" si="13"/>
        <v>0</v>
      </c>
      <c r="V48" s="1">
        <f t="shared" si="13"/>
        <v>0</v>
      </c>
    </row>
    <row r="49" spans="6:22">
      <c r="F49" s="2" t="s">
        <v>172</v>
      </c>
      <c r="G49" s="1">
        <f>SUM(G13,G14)</f>
        <v>0</v>
      </c>
      <c r="H49" s="1">
        <f t="shared" ref="H49:V49" si="14">SUM(H13,H14)</f>
        <v>0</v>
      </c>
      <c r="I49" s="1">
        <f t="shared" si="14"/>
        <v>0</v>
      </c>
      <c r="J49" s="1">
        <f t="shared" si="14"/>
        <v>1.19047619048E-2</v>
      </c>
      <c r="K49" s="1">
        <f t="shared" si="14"/>
        <v>0</v>
      </c>
      <c r="L49" s="1">
        <f t="shared" si="14"/>
        <v>1.53846153846E-2</v>
      </c>
      <c r="M49" s="1">
        <f t="shared" si="14"/>
        <v>0</v>
      </c>
      <c r="N49" s="1">
        <f t="shared" si="14"/>
        <v>0</v>
      </c>
      <c r="O49" s="1">
        <f t="shared" si="14"/>
        <v>0</v>
      </c>
      <c r="P49" s="1">
        <f t="shared" si="14"/>
        <v>0</v>
      </c>
      <c r="Q49" s="1">
        <f t="shared" si="14"/>
        <v>0</v>
      </c>
      <c r="R49" s="1">
        <f t="shared" si="14"/>
        <v>0</v>
      </c>
      <c r="S49" s="1">
        <f t="shared" si="14"/>
        <v>0</v>
      </c>
      <c r="T49" s="1">
        <f t="shared" si="14"/>
        <v>0</v>
      </c>
      <c r="U49" s="1">
        <f t="shared" si="14"/>
        <v>0</v>
      </c>
      <c r="V49" s="1">
        <f t="shared" si="14"/>
        <v>0</v>
      </c>
    </row>
    <row r="50" spans="6:22">
      <c r="F50" s="2" t="s">
        <v>187</v>
      </c>
      <c r="G50" s="1">
        <f>SUM(G17)</f>
        <v>0</v>
      </c>
      <c r="H50" s="1">
        <f t="shared" ref="H50:V50" si="15">SUM(H17)</f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15"/>
        <v>0</v>
      </c>
      <c r="O50" s="1">
        <f t="shared" si="15"/>
        <v>0</v>
      </c>
      <c r="P50" s="1">
        <f t="shared" si="15"/>
        <v>1.2987012987E-2</v>
      </c>
      <c r="Q50" s="1">
        <f t="shared" si="15"/>
        <v>0</v>
      </c>
      <c r="R50" s="1">
        <f t="shared" si="15"/>
        <v>0</v>
      </c>
      <c r="S50" s="1">
        <f t="shared" si="15"/>
        <v>0</v>
      </c>
      <c r="T50" s="1">
        <f t="shared" si="15"/>
        <v>0</v>
      </c>
      <c r="U50" s="1">
        <f t="shared" si="15"/>
        <v>0</v>
      </c>
      <c r="V50" s="1">
        <f t="shared" si="15"/>
        <v>0</v>
      </c>
    </row>
    <row r="51" spans="6:22">
      <c r="F51" s="2" t="s">
        <v>189</v>
      </c>
      <c r="G51" s="1">
        <f>SUM(G18)</f>
        <v>0.02</v>
      </c>
      <c r="H51" s="1">
        <f t="shared" ref="H51:V51" si="16">SUM(H18)</f>
        <v>0</v>
      </c>
      <c r="I51" s="1">
        <f t="shared" si="16"/>
        <v>1.53846153846E-2</v>
      </c>
      <c r="J51" s="1">
        <f t="shared" si="16"/>
        <v>0</v>
      </c>
      <c r="K51" s="1">
        <f t="shared" si="16"/>
        <v>1.9607843137300001E-2</v>
      </c>
      <c r="L51" s="1">
        <f t="shared" si="16"/>
        <v>0</v>
      </c>
      <c r="M51" s="1">
        <f t="shared" si="16"/>
        <v>0</v>
      </c>
      <c r="N51" s="1">
        <f t="shared" si="16"/>
        <v>0</v>
      </c>
      <c r="O51" s="1">
        <f t="shared" si="16"/>
        <v>0</v>
      </c>
      <c r="P51" s="1">
        <f t="shared" si="16"/>
        <v>0</v>
      </c>
      <c r="Q51" s="1">
        <f t="shared" si="16"/>
        <v>0</v>
      </c>
      <c r="R51" s="1">
        <f t="shared" si="16"/>
        <v>0</v>
      </c>
      <c r="S51" s="1">
        <f t="shared" si="16"/>
        <v>0</v>
      </c>
      <c r="T51" s="1">
        <f t="shared" si="16"/>
        <v>0</v>
      </c>
      <c r="U51" s="1">
        <f t="shared" si="16"/>
        <v>0</v>
      </c>
      <c r="V51" s="1">
        <f t="shared" si="16"/>
        <v>0</v>
      </c>
    </row>
    <row r="52" spans="6:22">
      <c r="F52" s="2" t="s">
        <v>140</v>
      </c>
      <c r="G52" s="1">
        <f>SUM(G19)</f>
        <v>0</v>
      </c>
      <c r="H52" s="1">
        <f t="shared" ref="H52:V52" si="17">SUM(H19)</f>
        <v>0</v>
      </c>
      <c r="I52" s="1">
        <f t="shared" si="17"/>
        <v>0</v>
      </c>
      <c r="J52" s="1">
        <f t="shared" si="17"/>
        <v>0</v>
      </c>
      <c r="K52" s="1">
        <f t="shared" si="17"/>
        <v>0</v>
      </c>
      <c r="L52" s="1">
        <f t="shared" si="17"/>
        <v>1.53846153846E-2</v>
      </c>
      <c r="M52" s="1">
        <f t="shared" si="17"/>
        <v>1.53846153846E-2</v>
      </c>
      <c r="N52" s="1">
        <f t="shared" si="17"/>
        <v>1.3513513513500001E-2</v>
      </c>
      <c r="O52" s="1">
        <f t="shared" si="17"/>
        <v>0</v>
      </c>
      <c r="P52" s="1">
        <f t="shared" si="17"/>
        <v>0</v>
      </c>
      <c r="Q52" s="1">
        <f t="shared" si="17"/>
        <v>0</v>
      </c>
      <c r="R52" s="1">
        <f t="shared" si="17"/>
        <v>0</v>
      </c>
      <c r="S52" s="1">
        <f t="shared" si="17"/>
        <v>0</v>
      </c>
      <c r="T52" s="1">
        <f t="shared" si="17"/>
        <v>0</v>
      </c>
      <c r="U52" s="1">
        <f t="shared" si="17"/>
        <v>0</v>
      </c>
      <c r="V52" s="1">
        <f t="shared" si="17"/>
        <v>0</v>
      </c>
    </row>
    <row r="53" spans="6:22">
      <c r="F53" s="2" t="s">
        <v>157</v>
      </c>
      <c r="G53" s="1">
        <f>SUM(G20,G24)</f>
        <v>0.02</v>
      </c>
      <c r="H53" s="1">
        <f t="shared" ref="H53:V53" si="18">SUM(H20,H24)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8"/>
        <v>7.6923076923099992E-2</v>
      </c>
      <c r="M53" s="1">
        <f t="shared" si="18"/>
        <v>4.6153846153799999E-2</v>
      </c>
      <c r="N53" s="1">
        <f t="shared" si="18"/>
        <v>6.7567567567600004E-2</v>
      </c>
      <c r="O53" s="1">
        <f t="shared" si="18"/>
        <v>0</v>
      </c>
      <c r="P53" s="1">
        <f t="shared" si="18"/>
        <v>0</v>
      </c>
      <c r="Q53" s="1">
        <f t="shared" si="18"/>
        <v>0</v>
      </c>
      <c r="R53" s="1">
        <f t="shared" si="18"/>
        <v>0</v>
      </c>
      <c r="S53" s="1">
        <f t="shared" si="18"/>
        <v>0</v>
      </c>
      <c r="T53" s="1">
        <f t="shared" si="18"/>
        <v>0</v>
      </c>
      <c r="U53" s="1">
        <f t="shared" si="18"/>
        <v>1.14942528736E-2</v>
      </c>
      <c r="V53" s="1">
        <f t="shared" si="18"/>
        <v>0</v>
      </c>
    </row>
    <row r="54" spans="6:22">
      <c r="F54" s="2" t="s">
        <v>181</v>
      </c>
      <c r="G54" s="1">
        <f>SUM(G21)</f>
        <v>0.18</v>
      </c>
      <c r="H54" s="1">
        <f t="shared" ref="H54:V54" si="19">SUM(H21)</f>
        <v>0.1</v>
      </c>
      <c r="I54" s="1">
        <f t="shared" si="19"/>
        <v>0.21538461538500001</v>
      </c>
      <c r="J54" s="1">
        <f t="shared" si="19"/>
        <v>0.25</v>
      </c>
      <c r="K54" s="1">
        <f t="shared" si="19"/>
        <v>0.11764705882400001</v>
      </c>
      <c r="L54" s="1">
        <f t="shared" si="19"/>
        <v>7.6923076923100006E-2</v>
      </c>
      <c r="M54" s="1">
        <f t="shared" si="19"/>
        <v>1.53846153846E-2</v>
      </c>
      <c r="N54" s="1">
        <f t="shared" si="19"/>
        <v>1.3513513513500001E-2</v>
      </c>
      <c r="O54" s="1">
        <f t="shared" si="19"/>
        <v>0.26373626373600001</v>
      </c>
      <c r="P54" s="1">
        <f t="shared" si="19"/>
        <v>0.15584415584399999</v>
      </c>
      <c r="Q54" s="1">
        <f t="shared" si="19"/>
        <v>0.41935483871000001</v>
      </c>
      <c r="R54" s="1">
        <f t="shared" si="19"/>
        <v>0.270588235294</v>
      </c>
      <c r="S54" s="1">
        <f t="shared" si="19"/>
        <v>0.24</v>
      </c>
      <c r="T54" s="1">
        <f t="shared" si="19"/>
        <v>0.16363636363600001</v>
      </c>
      <c r="U54" s="1">
        <f t="shared" si="19"/>
        <v>0</v>
      </c>
      <c r="V54" s="1">
        <f t="shared" si="19"/>
        <v>0</v>
      </c>
    </row>
    <row r="55" spans="6:22">
      <c r="F55" s="2" t="s">
        <v>136</v>
      </c>
      <c r="G55" s="1">
        <f>SUM(G2:G3,G15:G16,G22)</f>
        <v>0.1</v>
      </c>
      <c r="H55" s="1">
        <f t="shared" ref="H55:V55" si="20">SUM(H2:H3,H15:H16,H22)</f>
        <v>0</v>
      </c>
      <c r="I55" s="1">
        <f t="shared" si="20"/>
        <v>0</v>
      </c>
      <c r="J55" s="1">
        <f t="shared" si="20"/>
        <v>2.3809523809500001E-2</v>
      </c>
      <c r="K55" s="1">
        <f t="shared" si="20"/>
        <v>1.9607843137300001E-2</v>
      </c>
      <c r="L55" s="1">
        <f t="shared" si="20"/>
        <v>0.1538461538466</v>
      </c>
      <c r="M55" s="1">
        <f t="shared" si="20"/>
        <v>3.07692307692E-2</v>
      </c>
      <c r="N55" s="1">
        <f t="shared" si="20"/>
        <v>4.0540540540499999E-2</v>
      </c>
      <c r="O55" s="1">
        <f t="shared" si="20"/>
        <v>3.2967032967000001E-2</v>
      </c>
      <c r="P55" s="1">
        <f t="shared" si="20"/>
        <v>5.1948051948E-2</v>
      </c>
      <c r="Q55" s="1">
        <f t="shared" si="20"/>
        <v>0</v>
      </c>
      <c r="R55" s="1">
        <f t="shared" si="20"/>
        <v>3.5294117647099998E-2</v>
      </c>
      <c r="S55" s="1">
        <f t="shared" si="20"/>
        <v>0</v>
      </c>
      <c r="T55" s="1">
        <f t="shared" si="20"/>
        <v>0</v>
      </c>
      <c r="U55" s="1">
        <f t="shared" si="20"/>
        <v>0</v>
      </c>
      <c r="V55" s="1">
        <f t="shared" si="20"/>
        <v>0</v>
      </c>
    </row>
    <row r="56" spans="6:22">
      <c r="F56" s="2" t="s">
        <v>185</v>
      </c>
      <c r="G56" s="1">
        <f>SUM(G27)</f>
        <v>0</v>
      </c>
      <c r="H56" s="1">
        <f t="shared" ref="H56:V56" si="21">SUM(H27)</f>
        <v>0</v>
      </c>
      <c r="I56" s="1">
        <f t="shared" si="21"/>
        <v>0</v>
      </c>
      <c r="J56" s="1">
        <f t="shared" si="21"/>
        <v>0</v>
      </c>
      <c r="K56" s="1">
        <f t="shared" si="21"/>
        <v>0</v>
      </c>
      <c r="L56" s="1">
        <f t="shared" si="21"/>
        <v>3.07692307692E-2</v>
      </c>
      <c r="M56" s="1">
        <f t="shared" si="21"/>
        <v>3.07692307692E-2</v>
      </c>
      <c r="N56" s="1">
        <f t="shared" si="21"/>
        <v>0</v>
      </c>
      <c r="O56" s="1">
        <f t="shared" si="21"/>
        <v>0</v>
      </c>
      <c r="P56" s="1">
        <f t="shared" si="21"/>
        <v>0</v>
      </c>
      <c r="Q56" s="1">
        <f t="shared" si="21"/>
        <v>0</v>
      </c>
      <c r="R56" s="1">
        <f t="shared" si="21"/>
        <v>0</v>
      </c>
      <c r="S56" s="1">
        <f t="shared" si="21"/>
        <v>0</v>
      </c>
      <c r="T56" s="1">
        <f t="shared" si="21"/>
        <v>0</v>
      </c>
      <c r="U56" s="1">
        <f t="shared" si="21"/>
        <v>0</v>
      </c>
      <c r="V56" s="1">
        <f t="shared" si="21"/>
        <v>0</v>
      </c>
    </row>
    <row r="57" spans="6:22">
      <c r="F57" s="2" t="s">
        <v>178</v>
      </c>
      <c r="G57" s="1">
        <f>SUM(G28:G29)</f>
        <v>0.56000000000000005</v>
      </c>
      <c r="H57" s="1">
        <f t="shared" ref="H57:V57" si="22">SUM(H28:H29)</f>
        <v>0.76666666666669991</v>
      </c>
      <c r="I57" s="1">
        <f t="shared" si="22"/>
        <v>0.70769230769249991</v>
      </c>
      <c r="J57" s="1">
        <f t="shared" si="22"/>
        <v>0.70238095238049991</v>
      </c>
      <c r="K57" s="1">
        <f t="shared" si="22"/>
        <v>0.80392156862700004</v>
      </c>
      <c r="L57" s="1">
        <f t="shared" si="22"/>
        <v>0.276923076923</v>
      </c>
      <c r="M57" s="1">
        <f t="shared" si="22"/>
        <v>0.32307692307680003</v>
      </c>
      <c r="N57" s="1">
        <f t="shared" si="22"/>
        <v>0.66216216216199997</v>
      </c>
      <c r="O57" s="1">
        <f t="shared" si="22"/>
        <v>0.67032967032900004</v>
      </c>
      <c r="P57" s="1">
        <f t="shared" si="22"/>
        <v>0.77922077922100008</v>
      </c>
      <c r="Q57" s="1">
        <f t="shared" si="22"/>
        <v>0.54838709677440001</v>
      </c>
      <c r="R57" s="1">
        <f t="shared" si="22"/>
        <v>0.65882352941209998</v>
      </c>
      <c r="S57" s="1">
        <f t="shared" si="22"/>
        <v>0.74</v>
      </c>
      <c r="T57" s="1">
        <f t="shared" si="22"/>
        <v>0.781818181818</v>
      </c>
      <c r="U57" s="1">
        <f t="shared" si="22"/>
        <v>0.95402298850610001</v>
      </c>
      <c r="V57" s="1">
        <f t="shared" si="22"/>
        <v>0.96721311475390004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E7" workbookViewId="0">
      <selection activeCell="AD8" sqref="AD8"/>
    </sheetView>
  </sheetViews>
  <sheetFormatPr baseColWidth="10" defaultColWidth="8.83203125" defaultRowHeight="14" x14ac:dyDescent="0"/>
  <cols>
    <col min="1" max="1" width="16" customWidth="1"/>
  </cols>
  <sheetData>
    <row r="1" spans="1:17">
      <c r="A1" s="2"/>
      <c r="B1" s="2" t="s">
        <v>203</v>
      </c>
      <c r="C1" s="2" t="s">
        <v>205</v>
      </c>
      <c r="D1" s="2" t="s">
        <v>202</v>
      </c>
      <c r="E1" s="2" t="s">
        <v>204</v>
      </c>
      <c r="F1" s="2" t="s">
        <v>198</v>
      </c>
      <c r="G1" s="2" t="s">
        <v>199</v>
      </c>
      <c r="H1" s="2" t="s">
        <v>197</v>
      </c>
      <c r="I1" s="2" t="s">
        <v>206</v>
      </c>
      <c r="J1" s="2" t="s">
        <v>211</v>
      </c>
      <c r="K1" s="2" t="s">
        <v>207</v>
      </c>
      <c r="L1" s="2" t="s">
        <v>200</v>
      </c>
      <c r="M1" s="2" t="s">
        <v>208</v>
      </c>
      <c r="N1" s="2" t="s">
        <v>212</v>
      </c>
      <c r="O1" s="2" t="s">
        <v>210</v>
      </c>
      <c r="P1" s="2" t="s">
        <v>209</v>
      </c>
      <c r="Q1" s="2" t="s">
        <v>201</v>
      </c>
    </row>
    <row r="2" spans="1:17">
      <c r="A2" s="2" t="s">
        <v>137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3.07692307692E-2</v>
      </c>
      <c r="H2" s="3">
        <v>1.53846153846E-2</v>
      </c>
      <c r="I2" s="3">
        <v>1.3513513513500001E-2</v>
      </c>
      <c r="J2" s="3">
        <v>0</v>
      </c>
      <c r="K2" s="3">
        <v>0</v>
      </c>
      <c r="L2" s="3">
        <v>0</v>
      </c>
      <c r="M2" s="3">
        <v>2.3529411764700001E-2</v>
      </c>
      <c r="N2" s="3">
        <v>0</v>
      </c>
      <c r="O2" s="3">
        <v>0</v>
      </c>
      <c r="P2" s="3">
        <v>0</v>
      </c>
      <c r="Q2" s="3">
        <v>1.6393442623E-2</v>
      </c>
    </row>
    <row r="3" spans="1:17">
      <c r="A3" s="2" t="s">
        <v>146</v>
      </c>
      <c r="B3" s="3">
        <v>0</v>
      </c>
      <c r="C3" s="3">
        <v>0</v>
      </c>
      <c r="D3" s="3">
        <v>0</v>
      </c>
      <c r="E3" s="3">
        <v>1.19047619048E-2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7">
      <c r="A4" s="2" t="s">
        <v>151</v>
      </c>
      <c r="B4" s="3">
        <v>0.14000000000000001</v>
      </c>
      <c r="C4" s="3">
        <v>0.1333333333333</v>
      </c>
      <c r="D4" s="3">
        <v>6.1538461538400001E-2</v>
      </c>
      <c r="E4" s="3">
        <v>1.19047619048E-2</v>
      </c>
      <c r="F4" s="3">
        <v>3.9215686274499999E-2</v>
      </c>
      <c r="G4" s="3">
        <v>0.58461538461569995</v>
      </c>
      <c r="H4" s="3">
        <v>0.61538461538459999</v>
      </c>
      <c r="I4" s="3">
        <v>0.27027027027060002</v>
      </c>
      <c r="J4" s="3">
        <v>3.2967032967000001E-2</v>
      </c>
      <c r="K4" s="3">
        <v>0</v>
      </c>
      <c r="L4" s="3">
        <v>3.2258064516099999E-2</v>
      </c>
      <c r="M4" s="3">
        <v>1.1764705882400001E-2</v>
      </c>
      <c r="N4" s="3">
        <v>0.02</v>
      </c>
      <c r="O4" s="3">
        <v>5.4545454545499999E-2</v>
      </c>
      <c r="P4" s="3">
        <v>4.5977011494399998E-2</v>
      </c>
      <c r="Q4" s="3">
        <v>1.6393442623E-2</v>
      </c>
    </row>
    <row r="5" spans="1:17">
      <c r="A5" s="2" t="s">
        <v>175</v>
      </c>
      <c r="B5" s="3">
        <v>0.78</v>
      </c>
      <c r="C5" s="3">
        <v>0.8666666666667</v>
      </c>
      <c r="D5" s="3">
        <v>0.93846153846210001</v>
      </c>
      <c r="E5" s="3">
        <v>0.97619047618999999</v>
      </c>
      <c r="F5" s="3">
        <v>0.94117647058830001</v>
      </c>
      <c r="G5" s="3">
        <v>0.38461538461529998</v>
      </c>
      <c r="H5" s="3">
        <v>0.3692307692306</v>
      </c>
      <c r="I5" s="3">
        <v>0.67567567567550002</v>
      </c>
      <c r="J5" s="3">
        <v>0.95604395604300008</v>
      </c>
      <c r="K5" s="3">
        <v>1</v>
      </c>
      <c r="L5" s="3">
        <v>0.96774193548440002</v>
      </c>
      <c r="M5" s="3">
        <v>0.96470588235319998</v>
      </c>
      <c r="N5" s="3">
        <v>0.98</v>
      </c>
      <c r="O5" s="3">
        <v>0.94545454545399998</v>
      </c>
      <c r="P5" s="3">
        <v>0.95402298850610001</v>
      </c>
      <c r="Q5" s="3">
        <v>0.96721311475390004</v>
      </c>
    </row>
    <row r="6" spans="1:17">
      <c r="A6" s="2" t="s">
        <v>136</v>
      </c>
      <c r="B6" s="1">
        <v>0.1</v>
      </c>
      <c r="C6" s="1">
        <v>0</v>
      </c>
      <c r="D6" s="1">
        <v>0</v>
      </c>
      <c r="E6" s="1">
        <v>0</v>
      </c>
      <c r="F6" s="1">
        <v>1.9607843137300001E-2</v>
      </c>
      <c r="G6" s="1">
        <v>0</v>
      </c>
      <c r="H6" s="1">
        <v>0</v>
      </c>
      <c r="I6" s="1">
        <v>4.0540540540499999E-2</v>
      </c>
      <c r="J6" s="1">
        <v>3.2967032967000001E-2</v>
      </c>
      <c r="K6" s="1">
        <v>1.2987012987E-2</v>
      </c>
      <c r="L6" s="1">
        <v>0</v>
      </c>
      <c r="M6" s="1">
        <v>2.3529411764700001E-2</v>
      </c>
      <c r="N6" s="1">
        <v>0</v>
      </c>
      <c r="O6" s="1">
        <v>0</v>
      </c>
      <c r="P6" s="1">
        <v>0</v>
      </c>
      <c r="Q6" s="1">
        <v>0</v>
      </c>
    </row>
    <row r="21" spans="1:17">
      <c r="A21" s="2"/>
      <c r="B21" s="2" t="s">
        <v>203</v>
      </c>
      <c r="C21" s="2" t="s">
        <v>205</v>
      </c>
      <c r="D21" s="2" t="s">
        <v>202</v>
      </c>
      <c r="E21" s="2" t="s">
        <v>204</v>
      </c>
      <c r="F21" s="2" t="s">
        <v>198</v>
      </c>
      <c r="G21" s="2" t="s">
        <v>199</v>
      </c>
      <c r="H21" s="2" t="s">
        <v>197</v>
      </c>
      <c r="I21" s="2" t="s">
        <v>206</v>
      </c>
      <c r="J21" s="2" t="s">
        <v>211</v>
      </c>
      <c r="K21" s="2" t="s">
        <v>207</v>
      </c>
      <c r="L21" s="2" t="s">
        <v>200</v>
      </c>
      <c r="M21" s="2" t="s">
        <v>208</v>
      </c>
      <c r="N21" s="2" t="s">
        <v>212</v>
      </c>
      <c r="O21" s="2" t="s">
        <v>210</v>
      </c>
      <c r="P21" s="2" t="s">
        <v>209</v>
      </c>
      <c r="Q21" s="2" t="s">
        <v>201</v>
      </c>
    </row>
    <row r="22" spans="1:17">
      <c r="A22" s="2" t="s">
        <v>142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1.6393442623E-2</v>
      </c>
    </row>
    <row r="23" spans="1:17">
      <c r="A23" s="2" t="s">
        <v>144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2.3529411764700001E-2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2" t="s">
        <v>149</v>
      </c>
      <c r="B24" s="3">
        <v>0</v>
      </c>
      <c r="C24" s="3">
        <v>0</v>
      </c>
      <c r="D24" s="3">
        <v>0</v>
      </c>
      <c r="E24" s="3">
        <v>1.19047619048E-2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2" t="s">
        <v>154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0.276923076923</v>
      </c>
      <c r="H25" s="3">
        <v>0.47692307692320002</v>
      </c>
      <c r="I25" s="3">
        <v>0.13513513513550002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2" t="s">
        <v>161</v>
      </c>
      <c r="B26" s="3">
        <v>0.02</v>
      </c>
      <c r="C26" s="3">
        <v>0.1</v>
      </c>
      <c r="D26" s="3">
        <v>1.53846153846E-2</v>
      </c>
      <c r="E26" s="3">
        <v>0</v>
      </c>
      <c r="F26" s="3">
        <v>0</v>
      </c>
      <c r="G26" s="3">
        <v>3.07692307692E-2</v>
      </c>
      <c r="H26" s="3">
        <v>3.07692307692E-2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1.14942528736E-2</v>
      </c>
      <c r="Q26" s="3">
        <v>0</v>
      </c>
    </row>
    <row r="27" spans="1:17">
      <c r="A27" s="2" t="s">
        <v>164</v>
      </c>
      <c r="B27" s="3">
        <v>0.04</v>
      </c>
      <c r="C27" s="3">
        <v>0</v>
      </c>
      <c r="D27" s="3">
        <v>3.07692307692E-2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1.0989010989E-2</v>
      </c>
      <c r="K27" s="3">
        <v>0</v>
      </c>
      <c r="L27" s="3">
        <v>0</v>
      </c>
      <c r="M27" s="3">
        <v>1.1764705882400001E-2</v>
      </c>
      <c r="N27" s="3">
        <v>0</v>
      </c>
      <c r="O27" s="3">
        <v>5.4545454545499999E-2</v>
      </c>
      <c r="P27" s="3">
        <v>0</v>
      </c>
      <c r="Q27" s="3">
        <v>0</v>
      </c>
    </row>
    <row r="28" spans="1:17">
      <c r="A28" s="2" t="s">
        <v>166</v>
      </c>
      <c r="B28" s="3">
        <v>0.02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1.14942528736E-2</v>
      </c>
      <c r="Q28" s="3">
        <v>0</v>
      </c>
    </row>
    <row r="29" spans="1:17">
      <c r="A29" s="2" t="s">
        <v>168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2.7027027027000002E-2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>
      <c r="A30" s="2" t="s">
        <v>172</v>
      </c>
      <c r="B30" s="3">
        <v>0</v>
      </c>
      <c r="C30" s="3">
        <v>0</v>
      </c>
      <c r="D30" s="3">
        <v>0</v>
      </c>
      <c r="E30" s="3">
        <v>1.19047619048E-2</v>
      </c>
      <c r="F30" s="3">
        <v>0</v>
      </c>
      <c r="G30" s="3">
        <v>1.53846153846E-2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>
      <c r="A31" s="2" t="s">
        <v>187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1.2987012987E-2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>
      <c r="A32" s="2" t="s">
        <v>189</v>
      </c>
      <c r="B32" s="3">
        <v>0.02</v>
      </c>
      <c r="C32" s="3">
        <v>0</v>
      </c>
      <c r="D32" s="3">
        <v>1.53846153846E-2</v>
      </c>
      <c r="E32" s="3">
        <v>0</v>
      </c>
      <c r="F32" s="3">
        <v>1.9607843137300001E-2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2" t="s">
        <v>140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1.53846153846E-2</v>
      </c>
      <c r="H33" s="3">
        <v>1.53846153846E-2</v>
      </c>
      <c r="I33" s="3">
        <v>1.3513513513500001E-2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2" t="s">
        <v>157</v>
      </c>
      <c r="B34" s="3">
        <v>0.02</v>
      </c>
      <c r="C34" s="3">
        <v>0</v>
      </c>
      <c r="D34" s="3">
        <v>0</v>
      </c>
      <c r="E34" s="3">
        <v>0</v>
      </c>
      <c r="F34" s="3">
        <v>0</v>
      </c>
      <c r="G34" s="3">
        <v>7.6923076923099992E-2</v>
      </c>
      <c r="H34" s="3">
        <v>4.6153846153799999E-2</v>
      </c>
      <c r="I34" s="3">
        <v>6.7567567567600004E-2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1.14942528736E-2</v>
      </c>
      <c r="Q34" s="3">
        <v>0</v>
      </c>
    </row>
    <row r="35" spans="1:17">
      <c r="A35" s="2" t="s">
        <v>181</v>
      </c>
      <c r="B35" s="3">
        <v>0.18</v>
      </c>
      <c r="C35" s="3">
        <v>0.1</v>
      </c>
      <c r="D35" s="3">
        <v>0.21538461538500001</v>
      </c>
      <c r="E35" s="3">
        <v>0.25</v>
      </c>
      <c r="F35" s="3">
        <v>0.11764705882400001</v>
      </c>
      <c r="G35" s="3">
        <v>7.6923076923100006E-2</v>
      </c>
      <c r="H35" s="3">
        <v>1.53846153846E-2</v>
      </c>
      <c r="I35" s="3">
        <v>1.3513513513500001E-2</v>
      </c>
      <c r="J35" s="3">
        <v>0.26373626373600001</v>
      </c>
      <c r="K35" s="3">
        <v>0.15584415584399999</v>
      </c>
      <c r="L35" s="3">
        <v>0.41935483871000001</v>
      </c>
      <c r="M35" s="3">
        <v>0.270588235294</v>
      </c>
      <c r="N35" s="3">
        <v>0.24</v>
      </c>
      <c r="O35" s="3">
        <v>0.16363636363600001</v>
      </c>
      <c r="P35" s="3">
        <v>0</v>
      </c>
      <c r="Q35" s="3">
        <v>0</v>
      </c>
    </row>
    <row r="36" spans="1:17">
      <c r="A36" s="2" t="s">
        <v>136</v>
      </c>
      <c r="B36" s="3">
        <v>0.1</v>
      </c>
      <c r="C36" s="3">
        <v>0</v>
      </c>
      <c r="D36" s="3">
        <v>0</v>
      </c>
      <c r="E36" s="3">
        <v>2.3809523809500001E-2</v>
      </c>
      <c r="F36" s="3">
        <v>1.9607843137300001E-2</v>
      </c>
      <c r="G36" s="3">
        <v>0.1538461538466</v>
      </c>
      <c r="H36" s="3">
        <v>3.07692307692E-2</v>
      </c>
      <c r="I36" s="3">
        <v>4.0540540540499999E-2</v>
      </c>
      <c r="J36" s="3">
        <v>3.2967032967000001E-2</v>
      </c>
      <c r="K36" s="3">
        <v>5.1948051948E-2</v>
      </c>
      <c r="L36" s="3">
        <v>0</v>
      </c>
      <c r="M36" s="3">
        <v>3.5294117647099998E-2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2" t="s">
        <v>185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3.07692307692E-2</v>
      </c>
      <c r="H37" s="3">
        <v>3.07692307692E-2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2" t="s">
        <v>178</v>
      </c>
      <c r="B38" s="3">
        <v>0.56000000000000005</v>
      </c>
      <c r="C38" s="3">
        <v>0.76666666666669991</v>
      </c>
      <c r="D38" s="3">
        <v>0.70769230769249991</v>
      </c>
      <c r="E38" s="3">
        <v>0.70238095238049991</v>
      </c>
      <c r="F38" s="3">
        <v>0.80392156862700004</v>
      </c>
      <c r="G38" s="3">
        <v>0.276923076923</v>
      </c>
      <c r="H38" s="3">
        <v>0.32307692307680003</v>
      </c>
      <c r="I38" s="3">
        <v>0.66216216216199997</v>
      </c>
      <c r="J38" s="3">
        <v>0.67032967032900004</v>
      </c>
      <c r="K38" s="3">
        <v>0.77922077922100008</v>
      </c>
      <c r="L38" s="3">
        <v>0.54838709677440001</v>
      </c>
      <c r="M38" s="3">
        <v>0.65882352941209998</v>
      </c>
      <c r="N38" s="3">
        <v>0.74</v>
      </c>
      <c r="O38" s="3">
        <v>0.781818181818</v>
      </c>
      <c r="P38" s="3">
        <v>0.95402298850610001</v>
      </c>
      <c r="Q38" s="3">
        <v>0.96721311475390004</v>
      </c>
    </row>
    <row r="39" spans="1:17">
      <c r="B39" s="1">
        <f>SUM(B22:B38)</f>
        <v>0.96000000000000008</v>
      </c>
    </row>
    <row r="43" spans="1:17">
      <c r="A43" s="2"/>
      <c r="B43" s="2" t="s">
        <v>203</v>
      </c>
      <c r="C43" s="2" t="s">
        <v>205</v>
      </c>
      <c r="D43" s="2" t="s">
        <v>202</v>
      </c>
      <c r="E43" s="2" t="s">
        <v>204</v>
      </c>
      <c r="F43" s="2" t="s">
        <v>198</v>
      </c>
      <c r="G43" s="2" t="s">
        <v>199</v>
      </c>
      <c r="H43" s="2" t="s">
        <v>197</v>
      </c>
      <c r="I43" s="2" t="s">
        <v>206</v>
      </c>
      <c r="J43" s="2" t="s">
        <v>211</v>
      </c>
      <c r="K43" s="2" t="s">
        <v>207</v>
      </c>
      <c r="L43" s="2" t="s">
        <v>200</v>
      </c>
      <c r="M43" s="2" t="s">
        <v>208</v>
      </c>
      <c r="N43" s="2" t="s">
        <v>212</v>
      </c>
      <c r="O43" s="2" t="s">
        <v>210</v>
      </c>
      <c r="P43" s="2" t="s">
        <v>209</v>
      </c>
      <c r="Q43" s="2" t="s">
        <v>201</v>
      </c>
    </row>
    <row r="44" spans="1:17">
      <c r="A44" s="2" t="s">
        <v>143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1.6393442623E-2</v>
      </c>
    </row>
    <row r="45" spans="1:17">
      <c r="A45" s="2" t="s">
        <v>145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2.3529411764700001E-2</v>
      </c>
      <c r="N45" s="3">
        <v>0</v>
      </c>
      <c r="O45" s="3">
        <v>0</v>
      </c>
      <c r="P45" s="3">
        <v>0</v>
      </c>
      <c r="Q45" s="3">
        <v>0</v>
      </c>
    </row>
    <row r="46" spans="1:17">
      <c r="A46" s="2" t="s">
        <v>150</v>
      </c>
      <c r="B46" s="3">
        <v>0</v>
      </c>
      <c r="C46" s="3">
        <v>0</v>
      </c>
      <c r="D46" s="3">
        <v>0</v>
      </c>
      <c r="E46" s="3">
        <v>1.19047619048E-2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>
      <c r="A47" s="2" t="s">
        <v>156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1.3513513513500001E-2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2" t="s">
        <v>162</v>
      </c>
      <c r="B48" s="3">
        <v>0.02</v>
      </c>
      <c r="C48" s="3">
        <v>6.66666666667E-2</v>
      </c>
      <c r="D48" s="3">
        <v>0</v>
      </c>
      <c r="E48" s="3">
        <v>0</v>
      </c>
      <c r="F48" s="3">
        <v>0</v>
      </c>
      <c r="G48" s="3">
        <v>1.53846153846E-2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2" t="s">
        <v>163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1.53846153846E-2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>
      <c r="A50" s="2" t="s">
        <v>165</v>
      </c>
      <c r="B50" s="3">
        <v>0.04</v>
      </c>
      <c r="C50" s="3">
        <v>0</v>
      </c>
      <c r="D50" s="3">
        <v>3.07692307692E-2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1.0989010989E-2</v>
      </c>
      <c r="K50" s="3">
        <v>0</v>
      </c>
      <c r="L50" s="3">
        <v>0</v>
      </c>
      <c r="M50" s="3">
        <v>1.1764705882400001E-2</v>
      </c>
      <c r="N50" s="3">
        <v>0</v>
      </c>
      <c r="O50" s="3">
        <v>5.4545454545499999E-2</v>
      </c>
      <c r="P50" s="3">
        <v>0</v>
      </c>
      <c r="Q50" s="3">
        <v>0</v>
      </c>
    </row>
    <row r="51" spans="1:17">
      <c r="A51" s="2" t="s">
        <v>167</v>
      </c>
      <c r="B51" s="3">
        <v>0.02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1.14942528736E-2</v>
      </c>
      <c r="Q51" s="3">
        <v>0</v>
      </c>
    </row>
    <row r="52" spans="1:17">
      <c r="A52" s="2" t="s">
        <v>169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2.7027027027000002E-2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>
      <c r="A53" s="2" t="s">
        <v>173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1.53846153846E-2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>
      <c r="A54" s="2" t="s">
        <v>174</v>
      </c>
      <c r="B54" s="3">
        <v>0</v>
      </c>
      <c r="C54" s="3">
        <v>0</v>
      </c>
      <c r="D54" s="3">
        <v>0</v>
      </c>
      <c r="E54" s="3">
        <v>1.19047619048E-2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>
      <c r="A55" s="2" t="s">
        <v>190</v>
      </c>
      <c r="B55" s="3">
        <v>0.02</v>
      </c>
      <c r="C55" s="3">
        <v>0</v>
      </c>
      <c r="D55" s="3">
        <v>1.53846153846E-2</v>
      </c>
      <c r="E55" s="3">
        <v>0</v>
      </c>
      <c r="F55" s="3">
        <v>1.9607843137300001E-2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>
      <c r="A56" s="2" t="s">
        <v>141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1.53846153846E-2</v>
      </c>
      <c r="H56" s="3">
        <v>1.53846153846E-2</v>
      </c>
      <c r="I56" s="3">
        <v>1.3513513513500001E-2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>
      <c r="A57" s="2" t="s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1.53846153846E-2</v>
      </c>
      <c r="H57" s="3">
        <v>1.53846153846E-2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>
      <c r="A58" s="2" t="s">
        <v>182</v>
      </c>
      <c r="B58" s="3">
        <v>0.18</v>
      </c>
      <c r="C58" s="3">
        <v>0.1</v>
      </c>
      <c r="D58" s="3">
        <v>0.21538461538500001</v>
      </c>
      <c r="E58" s="3">
        <v>0.25</v>
      </c>
      <c r="F58" s="3">
        <v>0.11764705882400001</v>
      </c>
      <c r="G58" s="3">
        <v>7.6923076923100006E-2</v>
      </c>
      <c r="H58" s="3">
        <v>1.53846153846E-2</v>
      </c>
      <c r="I58" s="3">
        <v>1.3513513513500001E-2</v>
      </c>
      <c r="J58" s="3">
        <v>0.26373626373600001</v>
      </c>
      <c r="K58" s="3">
        <v>0.15584415584399999</v>
      </c>
      <c r="L58" s="3">
        <v>0.41935483871000001</v>
      </c>
      <c r="M58" s="3">
        <v>0.270588235294</v>
      </c>
      <c r="N58" s="3">
        <v>0.24</v>
      </c>
      <c r="O58" s="3">
        <v>0.16363636363600001</v>
      </c>
      <c r="P58" s="3">
        <v>0</v>
      </c>
      <c r="Q58" s="3">
        <v>0</v>
      </c>
    </row>
    <row r="59" spans="1:17">
      <c r="A59" s="2" t="s">
        <v>155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3.07692307692E-2</v>
      </c>
      <c r="I59" s="3">
        <v>0.12162162162200001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>
      <c r="A60" s="2" t="s">
        <v>159</v>
      </c>
      <c r="B60" s="3">
        <v>0.02</v>
      </c>
      <c r="C60" s="3">
        <v>0</v>
      </c>
      <c r="D60" s="3">
        <v>0</v>
      </c>
      <c r="E60" s="3">
        <v>0</v>
      </c>
      <c r="F60" s="3">
        <v>0</v>
      </c>
      <c r="G60" s="3">
        <v>6.1538461538499997E-2</v>
      </c>
      <c r="H60" s="3">
        <v>3.07692307692E-2</v>
      </c>
      <c r="I60" s="3">
        <v>6.7567567567600004E-2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1.14942528736E-2</v>
      </c>
      <c r="Q60" s="3">
        <v>0</v>
      </c>
    </row>
    <row r="61" spans="1:17">
      <c r="A61" s="2" t="s">
        <v>179</v>
      </c>
      <c r="B61" s="3">
        <v>0.02</v>
      </c>
      <c r="C61" s="3">
        <v>6.66666666667E-2</v>
      </c>
      <c r="D61" s="3">
        <v>6.1538461538499997E-2</v>
      </c>
      <c r="E61" s="3">
        <v>2.3809523809500001E-2</v>
      </c>
      <c r="F61" s="3">
        <v>7.8431372548999997E-2</v>
      </c>
      <c r="G61" s="3">
        <v>0.107692307692</v>
      </c>
      <c r="H61" s="3">
        <v>4.6153846153799999E-2</v>
      </c>
      <c r="I61" s="3">
        <v>0.22972972973</v>
      </c>
      <c r="J61" s="3">
        <v>0.24175824175800001</v>
      </c>
      <c r="K61" s="3">
        <v>0.233766233766</v>
      </c>
      <c r="L61" s="3">
        <v>9.67741935484E-2</v>
      </c>
      <c r="M61" s="3">
        <v>3.5294117647099998E-2</v>
      </c>
      <c r="N61" s="3">
        <v>0.14000000000000001</v>
      </c>
      <c r="O61" s="3">
        <v>0</v>
      </c>
      <c r="P61" s="3">
        <v>2.2988505747099999E-2</v>
      </c>
      <c r="Q61" s="3">
        <v>4.9180327868900003E-2</v>
      </c>
    </row>
    <row r="62" spans="1:17">
      <c r="A62" s="2" t="s">
        <v>136</v>
      </c>
      <c r="B62" s="3">
        <v>0.68</v>
      </c>
      <c r="C62" s="3">
        <v>0.76666666666659999</v>
      </c>
      <c r="D62" s="3">
        <v>0.67692307692319997</v>
      </c>
      <c r="E62" s="3">
        <v>0.70238095238049991</v>
      </c>
      <c r="F62" s="3">
        <v>0.78431372548980005</v>
      </c>
      <c r="G62" s="3">
        <v>0.67692307692359999</v>
      </c>
      <c r="H62" s="3">
        <v>0.84615384615380007</v>
      </c>
      <c r="I62" s="3">
        <v>0.51351351351300001</v>
      </c>
      <c r="J62" s="3">
        <v>0.48351648351600002</v>
      </c>
      <c r="K62" s="3">
        <v>0.61038961039000006</v>
      </c>
      <c r="L62" s="3">
        <v>0.48387096774210003</v>
      </c>
      <c r="M62" s="3">
        <v>0.65882352941209998</v>
      </c>
      <c r="N62" s="3">
        <v>0.62</v>
      </c>
      <c r="O62" s="3">
        <v>0.781818181818</v>
      </c>
      <c r="P62" s="3">
        <v>0.95402298850620004</v>
      </c>
      <c r="Q62" s="3">
        <v>0.93442622950800003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activeCell="D5" sqref="D5"/>
    </sheetView>
  </sheetViews>
  <sheetFormatPr baseColWidth="10" defaultColWidth="8.83203125" defaultRowHeight="14" x14ac:dyDescent="0"/>
  <cols>
    <col min="2" max="2" width="11" customWidth="1"/>
    <col min="3" max="3" width="10.5" customWidth="1"/>
    <col min="4" max="4" width="13.6640625" customWidth="1"/>
    <col min="5" max="5" width="12.5" customWidth="1"/>
    <col min="6" max="6" width="14.33203125" customWidth="1"/>
    <col min="7" max="7" width="12.6640625" customWidth="1"/>
    <col min="8" max="9" width="11.1640625" customWidth="1"/>
  </cols>
  <sheetData>
    <row r="1" spans="1:9">
      <c r="A1" s="4" t="s">
        <v>213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</row>
    <row r="3" spans="1:9">
      <c r="A3" s="4" t="s">
        <v>214</v>
      </c>
      <c r="B3" s="4"/>
      <c r="C3" s="4"/>
      <c r="D3" s="4"/>
      <c r="E3" s="4"/>
      <c r="F3" s="4"/>
    </row>
    <row r="4" spans="1:9">
      <c r="A4" s="4" t="s">
        <v>215</v>
      </c>
      <c r="B4" s="4"/>
      <c r="C4" s="4"/>
      <c r="D4" s="4"/>
      <c r="E4" s="4"/>
      <c r="F4" s="4"/>
    </row>
    <row r="5" spans="1:9">
      <c r="A5" s="5"/>
      <c r="B5" s="5" t="s">
        <v>216</v>
      </c>
      <c r="C5" s="5" t="s">
        <v>217</v>
      </c>
      <c r="D5" s="5" t="s">
        <v>218</v>
      </c>
      <c r="E5" s="5" t="s">
        <v>219</v>
      </c>
      <c r="F5" s="5" t="s">
        <v>220</v>
      </c>
    </row>
    <row r="6" spans="1:9">
      <c r="A6" s="4" t="s">
        <v>221</v>
      </c>
      <c r="B6" s="6">
        <v>8021</v>
      </c>
      <c r="C6" s="5">
        <v>5</v>
      </c>
      <c r="D6" s="6">
        <v>1604</v>
      </c>
      <c r="E6" s="6">
        <v>5916</v>
      </c>
      <c r="F6" s="7">
        <v>1.0999999999999999E-2</v>
      </c>
    </row>
    <row r="7" spans="1:9">
      <c r="A7" s="4" t="s">
        <v>222</v>
      </c>
      <c r="B7" s="6">
        <v>2440</v>
      </c>
      <c r="C7" s="5">
        <v>9</v>
      </c>
      <c r="D7" s="5" t="s">
        <v>223</v>
      </c>
      <c r="E7" s="5"/>
      <c r="F7" s="5"/>
    </row>
    <row r="8" spans="1:9">
      <c r="A8" s="4" t="s">
        <v>224</v>
      </c>
      <c r="B8" s="6">
        <v>10461</v>
      </c>
      <c r="C8" s="5">
        <v>14</v>
      </c>
      <c r="D8" s="5"/>
      <c r="E8" s="5"/>
      <c r="F8" s="5"/>
    </row>
    <row r="9" spans="1:9">
      <c r="A9" s="4"/>
      <c r="B9" s="5"/>
      <c r="C9" s="5"/>
      <c r="D9" s="5"/>
      <c r="E9" s="5"/>
      <c r="F9" s="5"/>
    </row>
    <row r="10" spans="1:9">
      <c r="A10" s="4" t="s">
        <v>225</v>
      </c>
      <c r="B10" s="5"/>
      <c r="C10" s="5"/>
      <c r="D10" s="5"/>
      <c r="E10" s="5"/>
      <c r="F10" s="5"/>
    </row>
    <row r="11" spans="1:9">
      <c r="A11" s="4" t="s">
        <v>215</v>
      </c>
      <c r="B11" s="5"/>
      <c r="C11" s="5"/>
      <c r="D11" s="5"/>
      <c r="E11" s="5"/>
      <c r="F11" s="5"/>
    </row>
    <row r="12" spans="1:9">
      <c r="A12" s="4"/>
      <c r="B12" s="5" t="s">
        <v>216</v>
      </c>
      <c r="C12" s="5" t="s">
        <v>217</v>
      </c>
      <c r="D12" s="5" t="s">
        <v>218</v>
      </c>
      <c r="E12" s="5" t="s">
        <v>219</v>
      </c>
      <c r="F12" s="5" t="s">
        <v>220</v>
      </c>
    </row>
    <row r="13" spans="1:9">
      <c r="A13" s="4" t="s">
        <v>221</v>
      </c>
      <c r="B13" s="5" t="s">
        <v>226</v>
      </c>
      <c r="C13" s="5">
        <v>5</v>
      </c>
      <c r="D13" s="5" t="s">
        <v>227</v>
      </c>
      <c r="E13" s="6">
        <v>10554</v>
      </c>
      <c r="F13" s="7">
        <v>1E-3</v>
      </c>
    </row>
    <row r="14" spans="1:9">
      <c r="A14" s="4" t="s">
        <v>222</v>
      </c>
      <c r="B14" s="5" t="s">
        <v>228</v>
      </c>
      <c r="C14" s="5">
        <v>9</v>
      </c>
      <c r="D14" s="5" t="s">
        <v>229</v>
      </c>
      <c r="E14" s="5"/>
      <c r="F14" s="5"/>
    </row>
    <row r="15" spans="1:9">
      <c r="A15" s="4" t="s">
        <v>224</v>
      </c>
      <c r="B15" s="5" t="s">
        <v>230</v>
      </c>
      <c r="C15" s="5">
        <v>14</v>
      </c>
      <c r="D15" s="5"/>
      <c r="E15" s="5"/>
      <c r="F15" s="5"/>
    </row>
    <row r="16" spans="1:9">
      <c r="B16" s="5"/>
      <c r="C16" s="5"/>
      <c r="D16" s="5"/>
      <c r="E16" s="5"/>
      <c r="F16" s="5"/>
    </row>
    <row r="17" spans="2:6">
      <c r="B17" s="5"/>
      <c r="C17" s="5"/>
      <c r="D17" s="5"/>
      <c r="E17" s="5"/>
      <c r="F17" s="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Лист1</vt:lpstr>
      <vt:lpstr>biom_3</vt:lpstr>
      <vt:lpstr>Лист3</vt:lpstr>
      <vt:lpstr>Graphs</vt:lpstr>
      <vt:lpstr>Supplementary_Table_3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Bregje Wertheim</cp:lastModifiedBy>
  <dcterms:created xsi:type="dcterms:W3CDTF">2013-12-30T18:21:15Z</dcterms:created>
  <dcterms:modified xsi:type="dcterms:W3CDTF">2016-10-16T19:17:16Z</dcterms:modified>
</cp:coreProperties>
</file>