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16545" windowHeight="12705" activeTab="3"/>
  </bookViews>
  <sheets>
    <sheet name="fig1A" sheetId="24" r:id="rId1"/>
    <sheet name="fig1B" sheetId="25" r:id="rId2"/>
    <sheet name="figS1A" sheetId="26" r:id="rId3"/>
    <sheet name="figS1B" sheetId="27" r:id="rId4"/>
  </sheets>
  <calcPr calcId="125725"/>
</workbook>
</file>

<file path=xl/calcChain.xml><?xml version="1.0" encoding="utf-8"?>
<calcChain xmlns="http://schemas.openxmlformats.org/spreadsheetml/2006/main">
  <c r="C37" i="27"/>
  <c r="B37"/>
  <c r="H24"/>
  <c r="I24" s="1"/>
  <c r="G24"/>
  <c r="F30"/>
  <c r="F73"/>
  <c r="F75"/>
  <c r="F74"/>
  <c r="E73"/>
  <c r="D73"/>
  <c r="F24"/>
  <c r="F25"/>
  <c r="F26"/>
  <c r="H19"/>
  <c r="I19" s="1"/>
  <c r="G19"/>
  <c r="B36" s="1"/>
  <c r="H13"/>
  <c r="I13" s="1"/>
  <c r="G13"/>
  <c r="B35" s="1"/>
  <c r="H4"/>
  <c r="I4" s="1"/>
  <c r="G4"/>
  <c r="B34" s="1"/>
  <c r="F11"/>
  <c r="F10"/>
  <c r="E74" l="1"/>
  <c r="F29"/>
  <c r="F28"/>
  <c r="F27"/>
  <c r="F22"/>
  <c r="F21"/>
  <c r="F20"/>
  <c r="C36"/>
  <c r="F19"/>
  <c r="F16"/>
  <c r="F15"/>
  <c r="F14"/>
  <c r="C35"/>
  <c r="F13"/>
  <c r="F9"/>
  <c r="F8"/>
  <c r="F7"/>
  <c r="F6"/>
  <c r="F5"/>
  <c r="C34"/>
  <c r="F4"/>
  <c r="F75" i="26"/>
  <c r="F74"/>
  <c r="E74"/>
  <c r="F73"/>
  <c r="E73"/>
  <c r="D73"/>
  <c r="H26"/>
  <c r="C37" s="1"/>
  <c r="H18"/>
  <c r="C36" s="1"/>
  <c r="I18"/>
  <c r="D36" s="1"/>
  <c r="H12"/>
  <c r="C35" s="1"/>
  <c r="H4"/>
  <c r="C34" s="1"/>
  <c r="G26"/>
  <c r="B37" s="1"/>
  <c r="G18"/>
  <c r="B36" s="1"/>
  <c r="G12"/>
  <c r="B35" s="1"/>
  <c r="G4"/>
  <c r="B34" s="1"/>
  <c r="F5"/>
  <c r="F6"/>
  <c r="F7"/>
  <c r="F8"/>
  <c r="F9"/>
  <c r="F10"/>
  <c r="F12"/>
  <c r="F13"/>
  <c r="F14"/>
  <c r="F15"/>
  <c r="F16"/>
  <c r="F18"/>
  <c r="F19"/>
  <c r="F20"/>
  <c r="F21"/>
  <c r="F22"/>
  <c r="F23"/>
  <c r="F24"/>
  <c r="F26"/>
  <c r="F27"/>
  <c r="F28"/>
  <c r="F29"/>
  <c r="F30"/>
  <c r="F4"/>
  <c r="F46" i="24"/>
  <c r="F45"/>
  <c r="F44"/>
  <c r="F43"/>
  <c r="F42"/>
  <c r="H41"/>
  <c r="I41" s="1"/>
  <c r="G41"/>
  <c r="F41"/>
  <c r="F39"/>
  <c r="F38"/>
  <c r="F37"/>
  <c r="F36"/>
  <c r="F35"/>
  <c r="H34"/>
  <c r="I34" s="1"/>
  <c r="G34"/>
  <c r="F34"/>
  <c r="F32"/>
  <c r="F31"/>
  <c r="F30"/>
  <c r="F29"/>
  <c r="F28"/>
  <c r="H27"/>
  <c r="I27" s="1"/>
  <c r="G27"/>
  <c r="F27"/>
  <c r="F25"/>
  <c r="F24"/>
  <c r="F23"/>
  <c r="F22"/>
  <c r="F21"/>
  <c r="H20"/>
  <c r="I20" s="1"/>
  <c r="G20"/>
  <c r="F20"/>
  <c r="F18"/>
  <c r="F17"/>
  <c r="H16"/>
  <c r="I16" s="1"/>
  <c r="G16"/>
  <c r="F16"/>
  <c r="F14"/>
  <c r="F13"/>
  <c r="H12"/>
  <c r="I12" s="1"/>
  <c r="G12"/>
  <c r="F12"/>
  <c r="F10"/>
  <c r="F9"/>
  <c r="H8"/>
  <c r="I8" s="1"/>
  <c r="G8"/>
  <c r="F8"/>
  <c r="F6"/>
  <c r="F5"/>
  <c r="H4"/>
  <c r="I4" s="1"/>
  <c r="G4"/>
  <c r="F4"/>
  <c r="D34" i="27" l="1"/>
  <c r="D35"/>
  <c r="D36"/>
  <c r="D37"/>
  <c r="I4" i="26"/>
  <c r="D34" s="1"/>
  <c r="I12"/>
  <c r="D35" s="1"/>
  <c r="I26"/>
  <c r="D37" s="1"/>
</calcChain>
</file>

<file path=xl/sharedStrings.xml><?xml version="1.0" encoding="utf-8"?>
<sst xmlns="http://schemas.openxmlformats.org/spreadsheetml/2006/main" count="501" uniqueCount="159">
  <si>
    <t>cfu/leaf disk</t>
  </si>
  <si>
    <t>Plant #</t>
  </si>
  <si>
    <t>Individual</t>
  </si>
  <si>
    <t>AVG</t>
  </si>
  <si>
    <t>cfu/LD</t>
  </si>
  <si>
    <t>StDEV</t>
  </si>
  <si>
    <t>StError</t>
  </si>
  <si>
    <t>CFU in original sample</t>
  </si>
  <si>
    <t>tga1x4 DAY0</t>
  </si>
  <si>
    <t>Col DAY0</t>
  </si>
  <si>
    <t>triple DAY0</t>
  </si>
  <si>
    <t>npr1-1 DAY0</t>
  </si>
  <si>
    <t>Col DAY4</t>
  </si>
  <si>
    <t>tga1x4 DAY4</t>
  </si>
  <si>
    <t>triple DAY4</t>
  </si>
  <si>
    <t>npr1-1 DAY4</t>
  </si>
  <si>
    <t>log</t>
  </si>
  <si>
    <t>SS</t>
  </si>
  <si>
    <t>df</t>
  </si>
  <si>
    <t>MS</t>
  </si>
  <si>
    <t>F</t>
  </si>
  <si>
    <t>Total</t>
  </si>
  <si>
    <t>-</t>
  </si>
  <si>
    <t>tga1-1tga4-1</t>
  </si>
  <si>
    <t>npr1-1</t>
  </si>
  <si>
    <t>tga1-1tga4-1npr1-1</t>
  </si>
  <si>
    <t>average</t>
  </si>
  <si>
    <t>sterror</t>
  </si>
  <si>
    <t>VassarStats Printable Report</t>
  </si>
  <si>
    <t>2x4 Factorial ANOVA for Independent Samples</t>
  </si>
  <si>
    <t>standard weighted-means analysis</t>
  </si>
  <si>
    <t>Data Entered</t>
  </si>
  <si>
    <t>Col 1</t>
  </si>
  <si>
    <t>Col 2</t>
  </si>
  <si>
    <t>Col 3</t>
  </si>
  <si>
    <t>Col 4</t>
  </si>
  <si>
    <t>Summary Data</t>
  </si>
  <si>
    <t>Within each box:</t>
  </si>
  <si>
    <t>  Item 1 = N     Item 2 =</t>
  </si>
  <si>
    <t>X     Item 3 = Mean</t>
  </si>
  <si>
    <t>  Item 4 =</t>
  </si>
  <si>
    <r>
      <t>X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     Item 5 = Variance</t>
    </r>
  </si>
  <si>
    <t>  Item 6 = Std. Dev.     Item 7 = Std. Err.</t>
  </si>
  <si>
    <t>C1</t>
  </si>
  <si>
    <t>C2</t>
  </si>
  <si>
    <t>C3</t>
  </si>
  <si>
    <t>C4</t>
  </si>
  <si>
    <t>Tot.</t>
  </si>
  <si>
    <t>R1</t>
  </si>
  <si>
    <t>R2</t>
  </si>
  <si>
    <t>ANOVA Summary</t>
  </si>
  <si>
    <t>Source</t>
  </si>
  <si>
    <t>P</t>
  </si>
  <si>
    <t>Rows</t>
  </si>
  <si>
    <t>&lt;.0001</t>
  </si>
  <si>
    <t>Columns</t>
  </si>
  <si>
    <t>r x c</t>
  </si>
  <si>
    <t>Error</t>
  </si>
  <si>
    <t>Critical Values for the Tukey HSD Test</t>
  </si>
  <si>
    <t>HSD[.05]</t>
  </si>
  <si>
    <t>HSD[.01]</t>
  </si>
  <si>
    <t>HSD=the absolute [unsigned] difference between any two means (row means, column means, or cell means) required for significance at the designated level: HSD[.05] for the .05 level; HSD[.01] for the .01 level. The HSD test between row means can be meaningfully performed only if the row effect is significant; between column means, only if the column effect is significant; and between cell means, only if the interaction effect is significant.</t>
  </si>
  <si>
    <r>
      <t>Rows</t>
    </r>
    <r>
      <rPr>
        <sz val="10"/>
        <rFont val="Verdana"/>
        <family val="2"/>
      </rPr>
      <t xml:space="preserve"> [2]</t>
    </r>
  </si>
  <si>
    <r>
      <t>Columns</t>
    </r>
    <r>
      <rPr>
        <sz val="10"/>
        <rFont val="Verdana"/>
        <family val="2"/>
      </rPr>
      <t xml:space="preserve"> [4]</t>
    </r>
  </si>
  <si>
    <r>
      <t>Cells</t>
    </r>
    <r>
      <rPr>
        <sz val="10"/>
        <rFont val="Verdana"/>
        <family val="2"/>
      </rPr>
      <t xml:space="preserve"> [8]</t>
    </r>
  </si>
  <si>
    <t>tga1x4</t>
  </si>
  <si>
    <t>triple</t>
  </si>
  <si>
    <t>Row 1 day0</t>
  </si>
  <si>
    <t>Row 2 day4</t>
  </si>
  <si>
    <t>Col-0</t>
  </si>
  <si>
    <t>count</t>
  </si>
  <si>
    <t>1xdiluted-1</t>
  </si>
  <si>
    <t>1xdiluted-2</t>
  </si>
  <si>
    <t>1xdiluted-3</t>
  </si>
  <si>
    <t>10xdiluted-1</t>
  </si>
  <si>
    <t>10xdiluted-2</t>
  </si>
  <si>
    <t>10xdiluted-3</t>
  </si>
  <si>
    <t>10xdiluted-4</t>
  </si>
  <si>
    <t>10xdiluted-5</t>
  </si>
  <si>
    <t>10xdiluted-6</t>
  </si>
  <si>
    <t>100xdiluted-1</t>
  </si>
  <si>
    <t>100xdiluted-2</t>
  </si>
  <si>
    <t>100xdiluted-3</t>
  </si>
  <si>
    <t>100xdiluted-4</t>
  </si>
  <si>
    <t>100xdiluted-5</t>
  </si>
  <si>
    <t>100xdiluted-6</t>
  </si>
  <si>
    <t>summary</t>
  </si>
  <si>
    <t>ANOVA test</t>
  </si>
  <si>
    <t>6xdiluted-2</t>
  </si>
  <si>
    <t>6xdiluted-3</t>
  </si>
  <si>
    <t>6xdiluted-1</t>
  </si>
  <si>
    <t>30xdiluted-1</t>
  </si>
  <si>
    <t>30xdiluted-2</t>
  </si>
  <si>
    <t>30xdiluted-3</t>
  </si>
  <si>
    <t>30xdiluted-4</t>
  </si>
  <si>
    <t>30xdiluted-5</t>
  </si>
  <si>
    <t>30xdiluted-6</t>
  </si>
  <si>
    <t>wt</t>
  </si>
  <si>
    <t>post-hoc test</t>
  </si>
  <si>
    <t>highlighted cell means significance at p&lt;0.05</t>
  </si>
  <si>
    <t>Col-0_DAY0</t>
  </si>
  <si>
    <r>
      <t>tga1-1tga4-1</t>
    </r>
    <r>
      <rPr>
        <sz val="10"/>
        <rFont val="Arial"/>
        <family val="2"/>
      </rPr>
      <t>_DAY0</t>
    </r>
  </si>
  <si>
    <r>
      <t>tga1-1tga4-1npr1-1</t>
    </r>
    <r>
      <rPr>
        <sz val="10"/>
        <rFont val="Arial"/>
        <family val="2"/>
      </rPr>
      <t>_DAY0</t>
    </r>
  </si>
  <si>
    <r>
      <t>npr1-1</t>
    </r>
    <r>
      <rPr>
        <sz val="10"/>
        <rFont val="Arial"/>
        <family val="2"/>
      </rPr>
      <t>_DAY0</t>
    </r>
  </si>
  <si>
    <t>Col-0_DAY4</t>
  </si>
  <si>
    <r>
      <t>tga1-1tga4-1</t>
    </r>
    <r>
      <rPr>
        <sz val="10"/>
        <rFont val="Arial"/>
        <family val="2"/>
      </rPr>
      <t>_DAY4</t>
    </r>
  </si>
  <si>
    <r>
      <t>npr1-1</t>
    </r>
    <r>
      <rPr>
        <sz val="10"/>
        <rFont val="Arial"/>
        <family val="2"/>
      </rPr>
      <t>_DAY4</t>
    </r>
  </si>
  <si>
    <r>
      <t>tga1-1tga4-1npr1-1</t>
    </r>
    <r>
      <rPr>
        <sz val="10"/>
        <rFont val="Arial"/>
        <family val="2"/>
      </rPr>
      <t>_DAY4</t>
    </r>
  </si>
  <si>
    <r>
      <t>Figure 1A _</t>
    </r>
    <r>
      <rPr>
        <b/>
        <i/>
        <sz val="18"/>
        <rFont val="Arial"/>
        <family val="2"/>
      </rPr>
      <t>Pst hrcC</t>
    </r>
    <r>
      <rPr>
        <b/>
        <i/>
        <vertAlign val="superscript"/>
        <sz val="18"/>
        <rFont val="Arial"/>
        <family val="2"/>
      </rPr>
      <t>-</t>
    </r>
  </si>
  <si>
    <t>row data</t>
  </si>
  <si>
    <t>stdev</t>
  </si>
  <si>
    <t>DAY0</t>
  </si>
  <si>
    <t>DAY4</t>
  </si>
  <si>
    <r>
      <t>Figure 1B _</t>
    </r>
    <r>
      <rPr>
        <b/>
        <i/>
        <sz val="18"/>
        <rFont val="Arial"/>
        <family val="2"/>
      </rPr>
      <t>Psp 1448a</t>
    </r>
  </si>
  <si>
    <t>Count</t>
  </si>
  <si>
    <r>
      <t>Figure S1A _</t>
    </r>
    <r>
      <rPr>
        <b/>
        <i/>
        <sz val="18"/>
        <rFont val="Arial"/>
        <family val="2"/>
      </rPr>
      <t>Pst hrcC</t>
    </r>
    <r>
      <rPr>
        <b/>
        <i/>
        <vertAlign val="superscript"/>
        <sz val="18"/>
        <rFont val="Arial"/>
        <family val="2"/>
      </rPr>
      <t>-</t>
    </r>
  </si>
  <si>
    <t>Genotype</t>
  </si>
  <si>
    <r>
      <t>tga1-1</t>
    </r>
    <r>
      <rPr>
        <sz val="10"/>
        <rFont val="Arial"/>
        <family val="2"/>
      </rPr>
      <t>_DAY4</t>
    </r>
  </si>
  <si>
    <r>
      <t>tga1-4</t>
    </r>
    <r>
      <rPr>
        <sz val="10"/>
        <rFont val="Arial"/>
        <family val="2"/>
      </rPr>
      <t>_DAY4</t>
    </r>
  </si>
  <si>
    <t>50xdiluted-1</t>
  </si>
  <si>
    <t>50xdiluted-2</t>
  </si>
  <si>
    <t>50xdiluted-3</t>
  </si>
  <si>
    <t>50xdiluted-4</t>
  </si>
  <si>
    <t>50xdiluted-5</t>
  </si>
  <si>
    <t>50xdiluted-6</t>
  </si>
  <si>
    <t>50xdiluted-7</t>
  </si>
  <si>
    <t>500xdiluted-1</t>
  </si>
  <si>
    <t>500xdiluted-2</t>
  </si>
  <si>
    <t>500xdiluted-3</t>
  </si>
  <si>
    <t>500xdiluted-4</t>
  </si>
  <si>
    <t>500xdiluted-5</t>
  </si>
  <si>
    <t>500xdiluted-6</t>
  </si>
  <si>
    <t>500xdiluted-7</t>
  </si>
  <si>
    <t>tga1-1</t>
  </si>
  <si>
    <t>tga4-1</t>
  </si>
  <si>
    <t>Col</t>
  </si>
  <si>
    <t xml:space="preserve">tga1x4 </t>
  </si>
  <si>
    <t>Anova: Single Factor</t>
  </si>
  <si>
    <t>SUMMARY</t>
  </si>
  <si>
    <t>Groups</t>
  </si>
  <si>
    <t>Sum</t>
  </si>
  <si>
    <t>Average</t>
  </si>
  <si>
    <t>Variance</t>
  </si>
  <si>
    <t>ANOVA</t>
  </si>
  <si>
    <t>sum of squares</t>
  </si>
  <si>
    <t>mean square</t>
  </si>
  <si>
    <t>Source of Variation</t>
  </si>
  <si>
    <t>P-value</t>
  </si>
  <si>
    <t>F crit</t>
  </si>
  <si>
    <t>Between Groups</t>
  </si>
  <si>
    <t>Within Groups</t>
  </si>
  <si>
    <t>for p&lt;0.05 =0.5216</t>
  </si>
  <si>
    <t>for p&lt;0.01 =0.6761</t>
  </si>
  <si>
    <r>
      <t>Figure S1B _</t>
    </r>
    <r>
      <rPr>
        <b/>
        <i/>
        <sz val="18"/>
        <rFont val="Arial"/>
        <family val="2"/>
      </rPr>
      <t>Psp 1448a</t>
    </r>
  </si>
  <si>
    <t>100xdiluted-7</t>
  </si>
  <si>
    <t>100xdiluted-8</t>
  </si>
  <si>
    <t>for p&lt;0.05 =0.3516</t>
  </si>
  <si>
    <t>for p&lt;0.01 =0.4578</t>
  </si>
  <si>
    <t>Least significant difference(Tukey's Honest Significant Difference):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</si>
</sst>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E+00"/>
    <numFmt numFmtId="166" formatCode="0.0E+00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010785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vertAlign val="superscript"/>
      <sz val="1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5" fillId="0" borderId="0" xfId="0" applyFont="1"/>
    <xf numFmtId="11" fontId="0" fillId="0" borderId="0" xfId="0" applyNumberFormat="1"/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9" fillId="0" borderId="0" xfId="0" applyFont="1"/>
    <xf numFmtId="0" fontId="7" fillId="3" borderId="5" xfId="0" applyFont="1" applyFill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7" fillId="3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3" borderId="9" xfId="0" applyFont="1" applyFill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right" vertical="top"/>
    </xf>
    <xf numFmtId="0" fontId="7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 vertical="center"/>
    </xf>
    <xf numFmtId="0" fontId="0" fillId="2" borderId="0" xfId="0" applyFill="1"/>
    <xf numFmtId="0" fontId="2" fillId="2" borderId="0" xfId="0" applyFont="1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11" fontId="4" fillId="0" borderId="0" xfId="0" applyNumberFormat="1" applyFont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1" fontId="3" fillId="0" borderId="0" xfId="0" applyNumberFormat="1" applyFont="1" applyAlignment="1">
      <alignment horizontal="center" wrapText="1"/>
    </xf>
    <xf numFmtId="1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1" fontId="6" fillId="0" borderId="0" xfId="0" applyNumberFormat="1" applyFont="1"/>
    <xf numFmtId="1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1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1" fontId="2" fillId="0" borderId="0" xfId="0" applyNumberFormat="1" applyFont="1"/>
    <xf numFmtId="0" fontId="13" fillId="0" borderId="0" xfId="0" applyFont="1"/>
    <xf numFmtId="11" fontId="2" fillId="0" borderId="0" xfId="0" applyNumberFormat="1" applyFont="1" applyAlignment="1">
      <alignment horizontal="center" vertical="center"/>
    </xf>
    <xf numFmtId="0" fontId="12" fillId="0" borderId="1" xfId="0" applyFont="1" applyBorder="1"/>
    <xf numFmtId="0" fontId="0" fillId="0" borderId="1" xfId="0" applyBorder="1"/>
    <xf numFmtId="11" fontId="0" fillId="0" borderId="0" xfId="0" applyNumberFormat="1" applyAlignment="1"/>
    <xf numFmtId="0" fontId="0" fillId="0" borderId="0" xfId="0" applyNumberFormat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9" xfId="0" applyFill="1" applyBorder="1" applyAlignment="1"/>
    <xf numFmtId="0" fontId="6" fillId="0" borderId="3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4" borderId="0" xfId="0" applyFill="1" applyBorder="1" applyAlignment="1"/>
    <xf numFmtId="0" fontId="1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1" fontId="0" fillId="0" borderId="1" xfId="0" applyNumberFormat="1" applyBorder="1" applyAlignment="1">
      <alignment horizontal="center" vertical="center"/>
    </xf>
    <xf numFmtId="11" fontId="0" fillId="0" borderId="2" xfId="0" applyNumberFormat="1" applyBorder="1"/>
    <xf numFmtId="11" fontId="6" fillId="0" borderId="2" xfId="0" applyNumberFormat="1" applyFont="1" applyBorder="1"/>
    <xf numFmtId="166" fontId="0" fillId="0" borderId="0" xfId="0" applyNumberFormat="1"/>
    <xf numFmtId="2" fontId="0" fillId="0" borderId="2" xfId="0" applyNumberFormat="1" applyBorder="1"/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1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3" borderId="12" xfId="0" applyFont="1" applyFill="1" applyBorder="1"/>
    <xf numFmtId="0" fontId="7" fillId="3" borderId="18" xfId="0" applyFont="1" applyFill="1" applyBorder="1"/>
    <xf numFmtId="0" fontId="7" fillId="3" borderId="13" xfId="0" applyFont="1" applyFill="1" applyBorder="1"/>
    <xf numFmtId="0" fontId="7" fillId="3" borderId="14" xfId="0" applyFont="1" applyFill="1" applyBorder="1"/>
    <xf numFmtId="0" fontId="7" fillId="3" borderId="0" xfId="0" applyFont="1" applyFill="1" applyBorder="1"/>
    <xf numFmtId="0" fontId="7" fillId="3" borderId="15" xfId="0" applyFont="1" applyFill="1" applyBorder="1"/>
    <xf numFmtId="0" fontId="7" fillId="3" borderId="16" xfId="0" applyFont="1" applyFill="1" applyBorder="1"/>
    <xf numFmtId="0" fontId="7" fillId="3" borderId="19" xfId="0" applyFont="1" applyFill="1" applyBorder="1"/>
    <xf numFmtId="0" fontId="7" fillId="3" borderId="17" xfId="0" applyFont="1" applyFill="1" applyBorder="1"/>
    <xf numFmtId="0" fontId="11" fillId="0" borderId="2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11" fontId="0" fillId="0" borderId="1" xfId="0" applyNumberForma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1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87</xdr:row>
      <xdr:rowOff>0</xdr:rowOff>
    </xdr:from>
    <xdr:to>
      <xdr:col>3</xdr:col>
      <xdr:colOff>133350</xdr:colOff>
      <xdr:row>87</xdr:row>
      <xdr:rowOff>142875</xdr:rowOff>
    </xdr:to>
    <xdr:pic>
      <xdr:nvPicPr>
        <xdr:cNvPr id="1025" name="Picture 1" descr="http://faculty.vassar.edu/lowry/su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5343525"/>
          <a:ext cx="13335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133350</xdr:colOff>
      <xdr:row>89</xdr:row>
      <xdr:rowOff>142875</xdr:rowOff>
    </xdr:to>
    <xdr:pic>
      <xdr:nvPicPr>
        <xdr:cNvPr id="1026" name="Picture 2" descr="http://faculty.vassar.edu/lowry/su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5667375"/>
          <a:ext cx="133350" cy="142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86</xdr:row>
      <xdr:rowOff>0</xdr:rowOff>
    </xdr:from>
    <xdr:to>
      <xdr:col>3</xdr:col>
      <xdr:colOff>133350</xdr:colOff>
      <xdr:row>86</xdr:row>
      <xdr:rowOff>142875</xdr:rowOff>
    </xdr:to>
    <xdr:pic>
      <xdr:nvPicPr>
        <xdr:cNvPr id="2" name="Picture 1" descr="http://faculty.vassar.edu/lowry/su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667375"/>
          <a:ext cx="13335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133350</xdr:colOff>
      <xdr:row>88</xdr:row>
      <xdr:rowOff>142875</xdr:rowOff>
    </xdr:to>
    <xdr:pic>
      <xdr:nvPicPr>
        <xdr:cNvPr id="3" name="Picture 2" descr="http://faculty.vassar.edu/lowry/su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5991225"/>
          <a:ext cx="133350" cy="142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87</xdr:row>
      <xdr:rowOff>0</xdr:rowOff>
    </xdr:from>
    <xdr:to>
      <xdr:col>15</xdr:col>
      <xdr:colOff>133350</xdr:colOff>
      <xdr:row>87</xdr:row>
      <xdr:rowOff>142875</xdr:rowOff>
    </xdr:to>
    <xdr:pic>
      <xdr:nvPicPr>
        <xdr:cNvPr id="2" name="Picture 1" descr="http://faculty.vassar.edu/lowry/su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14468475"/>
          <a:ext cx="133350" cy="1428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133350</xdr:colOff>
      <xdr:row>89</xdr:row>
      <xdr:rowOff>142875</xdr:rowOff>
    </xdr:to>
    <xdr:pic>
      <xdr:nvPicPr>
        <xdr:cNvPr id="3" name="Picture 2" descr="http://faculty.vassar.edu/lowry/su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14792325"/>
          <a:ext cx="133350" cy="142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zoomScale="85" zoomScaleNormal="85" workbookViewId="0">
      <selection activeCell="E54" sqref="E54"/>
    </sheetView>
  </sheetViews>
  <sheetFormatPr defaultRowHeight="12.75"/>
  <cols>
    <col min="1" max="1" width="22.85546875" customWidth="1"/>
    <col min="2" max="2" width="14.140625" customWidth="1"/>
    <col min="3" max="3" width="11.42578125" customWidth="1"/>
    <col min="4" max="4" width="12.42578125" customWidth="1"/>
    <col min="5" max="5" width="11.5703125" customWidth="1"/>
    <col min="6" max="6" width="10.140625" customWidth="1"/>
    <col min="7" max="7" width="11.140625" customWidth="1"/>
    <col min="8" max="8" width="12.28515625" customWidth="1"/>
    <col min="9" max="9" width="11.140625" customWidth="1"/>
    <col min="10" max="10" width="10.28515625" customWidth="1"/>
  </cols>
  <sheetData>
    <row r="1" spans="1:9" ht="27">
      <c r="A1" s="72" t="s">
        <v>108</v>
      </c>
    </row>
    <row r="2" spans="1:9" ht="18">
      <c r="A2" s="74" t="s">
        <v>109</v>
      </c>
      <c r="B2" s="99" t="s">
        <v>2</v>
      </c>
      <c r="C2" s="99"/>
      <c r="D2" s="99"/>
      <c r="E2" s="99"/>
      <c r="F2" s="99"/>
      <c r="G2" s="98" t="s">
        <v>3</v>
      </c>
      <c r="H2" s="98"/>
      <c r="I2" s="98"/>
    </row>
    <row r="3" spans="1:9" ht="24.75" thickBot="1">
      <c r="A3" s="68" t="s">
        <v>116</v>
      </c>
      <c r="B3" s="52" t="s">
        <v>1</v>
      </c>
      <c r="C3" s="44" t="s">
        <v>70</v>
      </c>
      <c r="D3" s="49" t="s">
        <v>7</v>
      </c>
      <c r="E3" s="50" t="s">
        <v>0</v>
      </c>
      <c r="F3" s="70" t="s">
        <v>16</v>
      </c>
      <c r="G3" s="3" t="s">
        <v>4</v>
      </c>
      <c r="H3" s="3" t="s">
        <v>5</v>
      </c>
      <c r="I3" s="3" t="s">
        <v>6</v>
      </c>
    </row>
    <row r="4" spans="1:9" ht="13.5" thickTop="1">
      <c r="A4" s="71" t="s">
        <v>100</v>
      </c>
      <c r="B4" s="12" t="s">
        <v>71</v>
      </c>
      <c r="C4" s="33">
        <v>37</v>
      </c>
      <c r="D4" s="47">
        <v>181.73529411764707</v>
      </c>
      <c r="E4" s="5">
        <v>22.716911764705884</v>
      </c>
      <c r="F4">
        <f>LOG(E4)</f>
        <v>1.3563492911803796</v>
      </c>
      <c r="G4" s="47">
        <f>AVERAGE(E4:E6)</f>
        <v>35.814950980392162</v>
      </c>
      <c r="H4" s="47">
        <f>STDEV(E4:E6)</f>
        <v>22.686469401098236</v>
      </c>
      <c r="I4" s="47">
        <f>H4/SQRT(3)</f>
        <v>13.098039215686276</v>
      </c>
    </row>
    <row r="5" spans="1:9">
      <c r="A5" s="11"/>
      <c r="B5" s="12" t="s">
        <v>72</v>
      </c>
      <c r="C5" s="33">
        <v>37</v>
      </c>
      <c r="D5" s="47">
        <v>181.73529411764707</v>
      </c>
      <c r="E5" s="5">
        <v>22.716911764705884</v>
      </c>
      <c r="F5">
        <f>LOG(E5)</f>
        <v>1.3563492911803796</v>
      </c>
      <c r="G5" s="47"/>
      <c r="H5" s="47"/>
      <c r="I5" s="47"/>
    </row>
    <row r="6" spans="1:9">
      <c r="B6" s="12" t="s">
        <v>73</v>
      </c>
      <c r="C6" s="33">
        <v>101</v>
      </c>
      <c r="D6" s="47">
        <v>496.08823529411768</v>
      </c>
      <c r="E6" s="5">
        <v>62.01102941176471</v>
      </c>
      <c r="F6">
        <f>LOG(E6)</f>
        <v>1.7924689408960273</v>
      </c>
      <c r="G6" s="47"/>
      <c r="H6" s="47"/>
      <c r="I6" s="47"/>
    </row>
    <row r="7" spans="1:9">
      <c r="B7" s="12"/>
      <c r="C7" s="33"/>
      <c r="D7" s="47"/>
      <c r="E7" s="5"/>
      <c r="G7" s="47"/>
      <c r="H7" s="47"/>
      <c r="I7" s="47"/>
    </row>
    <row r="8" spans="1:9">
      <c r="A8" s="53" t="s">
        <v>101</v>
      </c>
      <c r="B8" s="12" t="s">
        <v>71</v>
      </c>
      <c r="C8" s="33">
        <v>76</v>
      </c>
      <c r="D8" s="47">
        <v>373.29411764705884</v>
      </c>
      <c r="E8" s="5">
        <v>46.661764705882355</v>
      </c>
      <c r="F8">
        <f>LOG(E8)</f>
        <v>1.668961159394176</v>
      </c>
      <c r="G8" s="47">
        <f>AVERAGE(E8:E10)</f>
        <v>47.275735294117652</v>
      </c>
      <c r="H8" s="47">
        <f>STDEV(E8:E10)</f>
        <v>2.8135666950647833</v>
      </c>
      <c r="I8" s="47">
        <f>H8/SQRT(3)</f>
        <v>1.6244134887786184</v>
      </c>
    </row>
    <row r="9" spans="1:9">
      <c r="A9" s="11"/>
      <c r="B9" s="12" t="s">
        <v>72</v>
      </c>
      <c r="C9" s="33">
        <v>73</v>
      </c>
      <c r="D9" s="47">
        <v>358.55882352941177</v>
      </c>
      <c r="E9" s="5">
        <v>44.819852941176471</v>
      </c>
      <c r="F9">
        <f>LOG(E9)</f>
        <v>1.6514704272338405</v>
      </c>
      <c r="G9" s="47"/>
      <c r="H9" s="47"/>
      <c r="I9" s="47"/>
    </row>
    <row r="10" spans="1:9">
      <c r="B10" s="12" t="s">
        <v>73</v>
      </c>
      <c r="C10" s="33">
        <v>82</v>
      </c>
      <c r="D10" s="47">
        <v>402.76470588235298</v>
      </c>
      <c r="E10" s="5">
        <v>50.345588235294123</v>
      </c>
      <c r="F10">
        <f>LOG(E10)</f>
        <v>1.7019614194971013</v>
      </c>
      <c r="G10" s="47"/>
      <c r="H10" s="47"/>
      <c r="I10" s="47"/>
    </row>
    <row r="11" spans="1:9">
      <c r="B11" s="12"/>
      <c r="C11" s="33"/>
      <c r="D11" s="47"/>
      <c r="E11" s="5"/>
      <c r="G11" s="47"/>
      <c r="H11" s="47"/>
      <c r="I11" s="47"/>
    </row>
    <row r="12" spans="1:9">
      <c r="A12" s="53" t="s">
        <v>103</v>
      </c>
      <c r="B12" s="12" t="s">
        <v>71</v>
      </c>
      <c r="C12" s="33">
        <v>32</v>
      </c>
      <c r="D12" s="47">
        <v>157.1764705882353</v>
      </c>
      <c r="E12" s="5">
        <v>19.647058823529413</v>
      </c>
      <c r="F12">
        <f>LOG(E12)</f>
        <v>1.2932975454332907</v>
      </c>
      <c r="G12" s="47">
        <f>AVERAGE(E12:E14)</f>
        <v>35.814950980392162</v>
      </c>
      <c r="H12" s="47">
        <f>STDEV(E12:E14)</f>
        <v>14.165744285648323</v>
      </c>
      <c r="I12" s="47">
        <f>H12/SQRT(3)</f>
        <v>8.1785962765904632</v>
      </c>
    </row>
    <row r="13" spans="1:9">
      <c r="A13" s="11"/>
      <c r="B13" s="12" t="s">
        <v>72</v>
      </c>
      <c r="C13" s="33">
        <v>68</v>
      </c>
      <c r="D13" s="47">
        <v>334.00000000000006</v>
      </c>
      <c r="E13" s="5">
        <v>41.750000000000007</v>
      </c>
      <c r="F13">
        <f>LOG(E13)</f>
        <v>1.620656479819621</v>
      </c>
      <c r="G13" s="47"/>
      <c r="H13" s="47"/>
      <c r="I13" s="47"/>
    </row>
    <row r="14" spans="1:9">
      <c r="B14" s="12" t="s">
        <v>73</v>
      </c>
      <c r="C14" s="33">
        <v>75</v>
      </c>
      <c r="D14" s="47">
        <v>368.38235294117652</v>
      </c>
      <c r="E14" s="5">
        <v>46.047794117647065</v>
      </c>
      <c r="F14">
        <f>LOG(E14)</f>
        <v>1.6632088305050847</v>
      </c>
      <c r="G14" s="47"/>
      <c r="H14" s="47"/>
      <c r="I14" s="47"/>
    </row>
    <row r="15" spans="1:9">
      <c r="B15" s="4"/>
      <c r="C15" s="33"/>
      <c r="D15" s="47"/>
      <c r="E15" s="5"/>
      <c r="G15" s="47"/>
      <c r="H15" s="47"/>
      <c r="I15" s="47"/>
    </row>
    <row r="16" spans="1:9">
      <c r="A16" s="53" t="s">
        <v>102</v>
      </c>
      <c r="B16" s="12" t="s">
        <v>71</v>
      </c>
      <c r="C16" s="33">
        <v>121</v>
      </c>
      <c r="D16" s="47">
        <v>594.32352941176464</v>
      </c>
      <c r="E16" s="5">
        <v>74.29044117647058</v>
      </c>
      <c r="F16">
        <f>LOG(E16)</f>
        <v>1.8709329374298347</v>
      </c>
      <c r="G16" s="47">
        <f>AVERAGE(E16:E18)</f>
        <v>74.699754901960787</v>
      </c>
      <c r="H16" s="47">
        <f>STDEV(E16:E18)</f>
        <v>34.384180186039494</v>
      </c>
      <c r="I16" s="47">
        <f>H16/SQRT(3)</f>
        <v>19.851715686274499</v>
      </c>
    </row>
    <row r="17" spans="1:9">
      <c r="A17" s="11"/>
      <c r="B17" s="12" t="s">
        <v>72</v>
      </c>
      <c r="C17" s="33">
        <v>66</v>
      </c>
      <c r="D17" s="47">
        <v>324.1764705882353</v>
      </c>
      <c r="E17" s="5">
        <v>40.522058823529413</v>
      </c>
      <c r="F17">
        <f>LOG(E17)</f>
        <v>1.6076915026552532</v>
      </c>
      <c r="G17" s="47"/>
      <c r="H17" s="47"/>
      <c r="I17" s="47"/>
    </row>
    <row r="18" spans="1:9">
      <c r="B18" s="12" t="s">
        <v>73</v>
      </c>
      <c r="C18" s="33">
        <v>178</v>
      </c>
      <c r="D18" s="47">
        <v>874.2941176470589</v>
      </c>
      <c r="E18" s="5">
        <v>109.28676470588236</v>
      </c>
      <c r="F18">
        <f>LOG(E18)</f>
        <v>2.0385675694222787</v>
      </c>
      <c r="G18" s="47"/>
      <c r="H18" s="47"/>
      <c r="I18" s="47"/>
    </row>
    <row r="19" spans="1:9">
      <c r="B19" s="12"/>
      <c r="C19" s="33"/>
      <c r="D19" s="47"/>
      <c r="E19" s="5"/>
      <c r="G19" s="47"/>
      <c r="H19" s="47"/>
      <c r="I19" s="47"/>
    </row>
    <row r="20" spans="1:9">
      <c r="A20" s="71" t="s">
        <v>104</v>
      </c>
      <c r="B20" s="12" t="s">
        <v>74</v>
      </c>
      <c r="C20" s="8">
        <v>291</v>
      </c>
      <c r="D20" s="47">
        <v>29572.084481175389</v>
      </c>
      <c r="E20" s="5">
        <v>1840.8622589531678</v>
      </c>
      <c r="F20">
        <f t="shared" ref="F20:F25" si="0">LOG(E20)</f>
        <v>3.2650212939822802</v>
      </c>
      <c r="G20" s="47">
        <f>AVERAGE(E20:E25)</f>
        <v>1032.1902356902356</v>
      </c>
      <c r="H20" s="47">
        <f>STDEV(E20:E25)</f>
        <v>560.51839752102319</v>
      </c>
      <c r="I20" s="47">
        <f>H20/SQRT(6)</f>
        <v>228.83067756150174</v>
      </c>
    </row>
    <row r="21" spans="1:9">
      <c r="A21" s="11"/>
      <c r="B21" s="12" t="s">
        <v>75</v>
      </c>
      <c r="C21" s="8">
        <v>196</v>
      </c>
      <c r="D21" s="47">
        <v>19917.96755433119</v>
      </c>
      <c r="E21" s="5">
        <v>1239.8934802571166</v>
      </c>
      <c r="F21">
        <f t="shared" si="0"/>
        <v>3.0933843763528488</v>
      </c>
      <c r="G21" s="47"/>
      <c r="H21" s="47"/>
      <c r="I21" s="47"/>
    </row>
    <row r="22" spans="1:9">
      <c r="B22" s="12" t="s">
        <v>76</v>
      </c>
      <c r="C22" s="8">
        <v>193</v>
      </c>
      <c r="D22" s="47">
        <v>19613.100704009794</v>
      </c>
      <c r="E22" s="5">
        <v>1220.9155188246098</v>
      </c>
      <c r="F22">
        <f t="shared" si="0"/>
        <v>3.0866856140041468</v>
      </c>
      <c r="G22" s="47"/>
      <c r="H22" s="47"/>
      <c r="I22" s="47"/>
    </row>
    <row r="23" spans="1:9">
      <c r="B23" s="12" t="s">
        <v>77</v>
      </c>
      <c r="C23" s="8">
        <v>34</v>
      </c>
      <c r="D23" s="47">
        <v>3455.1576369758186</v>
      </c>
      <c r="E23" s="5">
        <v>215.0835629017447</v>
      </c>
      <c r="F23">
        <f t="shared" si="0"/>
        <v>2.3326072220386278</v>
      </c>
      <c r="G23" s="47"/>
      <c r="H23" s="47"/>
      <c r="I23" s="47"/>
    </row>
    <row r="24" spans="1:9">
      <c r="A24" s="2"/>
      <c r="B24" s="12" t="s">
        <v>78</v>
      </c>
      <c r="C24" s="8">
        <v>98</v>
      </c>
      <c r="D24" s="47">
        <v>9958.9837771655948</v>
      </c>
      <c r="E24" s="5">
        <v>619.9467401285583</v>
      </c>
      <c r="F24">
        <f t="shared" si="0"/>
        <v>2.7923543806888675</v>
      </c>
      <c r="G24" s="47"/>
      <c r="H24" s="47"/>
      <c r="I24" s="47"/>
    </row>
    <row r="25" spans="1:9">
      <c r="A25" s="2"/>
      <c r="B25" s="12" t="s">
        <v>79</v>
      </c>
      <c r="C25" s="9">
        <v>167</v>
      </c>
      <c r="D25" s="47">
        <v>16970.921334557697</v>
      </c>
      <c r="E25" s="5">
        <v>1056.4398530762167</v>
      </c>
      <c r="F25">
        <f t="shared" si="0"/>
        <v>3.0238447761439562</v>
      </c>
      <c r="G25" s="47"/>
      <c r="H25" s="47"/>
      <c r="I25" s="47"/>
    </row>
    <row r="26" spans="1:9">
      <c r="A26" s="2"/>
      <c r="B26" s="4"/>
      <c r="C26" s="46"/>
      <c r="D26" s="45"/>
      <c r="E26" s="5"/>
      <c r="G26" s="47"/>
      <c r="H26" s="47"/>
      <c r="I26" s="47"/>
    </row>
    <row r="27" spans="1:9">
      <c r="A27" s="53" t="s">
        <v>105</v>
      </c>
      <c r="B27" s="12" t="s">
        <v>80</v>
      </c>
      <c r="C27" s="10">
        <v>86</v>
      </c>
      <c r="D27" s="48">
        <v>87924.831417944355</v>
      </c>
      <c r="E27" s="5">
        <v>5473.3207557670357</v>
      </c>
      <c r="F27">
        <f t="shared" ref="F27:F32" si="1">LOG(E27)</f>
        <v>3.7382509000660895</v>
      </c>
      <c r="G27" s="47">
        <f>AVERAGE(E27:E32)</f>
        <v>6184.0038771553918</v>
      </c>
      <c r="H27" s="47">
        <f>STDEV(E27:E32)</f>
        <v>3905.3151450245873</v>
      </c>
      <c r="I27" s="47">
        <f>H27/SQRT(6)</f>
        <v>1594.3382316789211</v>
      </c>
    </row>
    <row r="28" spans="1:9">
      <c r="A28" s="11"/>
      <c r="B28" s="12" t="s">
        <v>81</v>
      </c>
      <c r="C28" s="10">
        <v>79</v>
      </c>
      <c r="D28" s="48">
        <v>80768.159093227965</v>
      </c>
      <c r="E28" s="5">
        <v>5027.8179035534404</v>
      </c>
      <c r="F28">
        <f t="shared" si="1"/>
        <v>3.701379540112963</v>
      </c>
      <c r="G28" s="47"/>
      <c r="H28" s="47"/>
      <c r="I28" s="47"/>
    </row>
    <row r="29" spans="1:9">
      <c r="B29" s="12" t="s">
        <v>82</v>
      </c>
      <c r="C29" s="10">
        <v>213</v>
      </c>
      <c r="D29" s="48">
        <v>217767.31502351337</v>
      </c>
      <c r="E29" s="5">
        <v>13556.015360213707</v>
      </c>
      <c r="F29">
        <f t="shared" si="1"/>
        <v>4.1321320522612597</v>
      </c>
      <c r="G29" s="47"/>
      <c r="H29" s="47"/>
      <c r="I29" s="47"/>
    </row>
    <row r="30" spans="1:9">
      <c r="B30" s="12" t="s">
        <v>83</v>
      </c>
      <c r="C30" s="10">
        <v>102</v>
      </c>
      <c r="D30" s="48">
        <v>104282.939588725</v>
      </c>
      <c r="E30" s="5">
        <v>6491.6129893981133</v>
      </c>
      <c r="F30">
        <f t="shared" si="1"/>
        <v>3.8123526205844391</v>
      </c>
      <c r="G30" s="47"/>
      <c r="H30" s="47"/>
      <c r="I30" s="47"/>
    </row>
    <row r="31" spans="1:9">
      <c r="A31" s="2"/>
      <c r="B31" s="12" t="s">
        <v>84</v>
      </c>
      <c r="C31" s="10">
        <v>71</v>
      </c>
      <c r="D31" s="48">
        <v>72589.105007837788</v>
      </c>
      <c r="E31" s="5">
        <v>4518.671786737902</v>
      </c>
      <c r="F31">
        <f t="shared" si="1"/>
        <v>3.6550107975415971</v>
      </c>
      <c r="G31" s="47"/>
      <c r="H31" s="47"/>
      <c r="I31" s="47"/>
    </row>
    <row r="32" spans="1:9">
      <c r="A32" s="2"/>
      <c r="B32" s="12" t="s">
        <v>85</v>
      </c>
      <c r="C32" s="10">
        <v>32</v>
      </c>
      <c r="D32" s="48">
        <v>32716.216341560692</v>
      </c>
      <c r="E32" s="5">
        <v>2036.5844672621531</v>
      </c>
      <c r="F32">
        <f t="shared" si="1"/>
        <v>3.3089024271424274</v>
      </c>
      <c r="G32" s="47"/>
      <c r="H32" s="47"/>
      <c r="I32" s="47"/>
    </row>
    <row r="33" spans="1:9">
      <c r="B33" s="4"/>
      <c r="C33" s="10"/>
      <c r="D33" s="47"/>
      <c r="E33" s="5"/>
      <c r="G33" s="47"/>
      <c r="H33" s="47"/>
      <c r="I33" s="47"/>
    </row>
    <row r="34" spans="1:9">
      <c r="A34" s="53" t="s">
        <v>106</v>
      </c>
      <c r="B34" s="12" t="s">
        <v>74</v>
      </c>
      <c r="C34" s="9">
        <v>226</v>
      </c>
      <c r="D34" s="47">
        <v>22966.636057545147</v>
      </c>
      <c r="E34" s="5">
        <v>1429.6730945821855</v>
      </c>
      <c r="F34">
        <f t="shared" ref="F34:F39" si="2">LOG(E34)</f>
        <v>3.1552367441437736</v>
      </c>
      <c r="G34" s="47">
        <f>AVERAGE(E34:E39)</f>
        <v>1344.2722681359044</v>
      </c>
      <c r="H34" s="47">
        <f>STDEV(E34:E39)</f>
        <v>613.23259285876645</v>
      </c>
      <c r="I34" s="47">
        <f>H34/SQRT(6)</f>
        <v>250.35115769131355</v>
      </c>
    </row>
    <row r="35" spans="1:9">
      <c r="A35" s="11"/>
      <c r="B35" s="12" t="s">
        <v>75</v>
      </c>
      <c r="C35" s="9">
        <v>281</v>
      </c>
      <c r="D35" s="47">
        <v>28555.861646770736</v>
      </c>
      <c r="E35" s="5">
        <v>1777.6023875114784</v>
      </c>
      <c r="F35">
        <f t="shared" si="2"/>
        <v>3.2498346249014527</v>
      </c>
      <c r="G35" s="47"/>
      <c r="H35" s="47"/>
      <c r="I35" s="47"/>
    </row>
    <row r="36" spans="1:9">
      <c r="A36" s="2"/>
      <c r="B36" s="12" t="s">
        <v>76</v>
      </c>
      <c r="C36" s="9">
        <v>118</v>
      </c>
      <c r="D36" s="47">
        <v>11991.4294459749</v>
      </c>
      <c r="E36" s="5">
        <v>746.4664830119375</v>
      </c>
      <c r="F36">
        <f t="shared" si="2"/>
        <v>2.8730103123024984</v>
      </c>
      <c r="G36" s="47"/>
      <c r="H36" s="47"/>
      <c r="I36" s="47"/>
    </row>
    <row r="37" spans="1:9">
      <c r="A37" s="2"/>
      <c r="B37" s="12" t="s">
        <v>77</v>
      </c>
      <c r="C37" s="9">
        <v>305</v>
      </c>
      <c r="D37" s="47">
        <v>30994.796449341902</v>
      </c>
      <c r="E37" s="5">
        <v>1929.4260789715333</v>
      </c>
      <c r="F37">
        <f t="shared" si="2"/>
        <v>3.2854281443431588</v>
      </c>
      <c r="G37" s="47"/>
      <c r="H37" s="47"/>
      <c r="I37" s="47"/>
    </row>
    <row r="38" spans="1:9">
      <c r="A38" s="2"/>
      <c r="B38" s="12" t="s">
        <v>78</v>
      </c>
      <c r="C38" s="9">
        <v>276</v>
      </c>
      <c r="D38" s="47">
        <v>28047.75022956841</v>
      </c>
      <c r="E38" s="5">
        <v>1745.9724517906336</v>
      </c>
      <c r="F38">
        <f t="shared" si="2"/>
        <v>3.2420373870615906</v>
      </c>
      <c r="G38" s="47"/>
      <c r="H38" s="47"/>
      <c r="I38" s="47"/>
    </row>
    <row r="39" spans="1:9">
      <c r="A39" s="2"/>
      <c r="B39" s="12" t="s">
        <v>79</v>
      </c>
      <c r="C39" s="9">
        <v>69</v>
      </c>
      <c r="D39" s="47">
        <v>7011.9375573921025</v>
      </c>
      <c r="E39" s="5">
        <v>436.4931129476584</v>
      </c>
      <c r="F39">
        <f t="shared" si="2"/>
        <v>2.6399773957336281</v>
      </c>
      <c r="G39" s="47"/>
      <c r="H39" s="47"/>
      <c r="I39" s="47"/>
    </row>
    <row r="40" spans="1:9">
      <c r="A40" s="2"/>
      <c r="B40" s="6"/>
      <c r="C40" s="46"/>
      <c r="D40" s="45"/>
      <c r="E40" s="5"/>
      <c r="G40" s="47"/>
      <c r="H40" s="47"/>
      <c r="I40" s="47"/>
    </row>
    <row r="41" spans="1:9">
      <c r="A41" s="53" t="s">
        <v>107</v>
      </c>
      <c r="B41" s="12" t="s">
        <v>80</v>
      </c>
      <c r="C41" s="10">
        <v>117</v>
      </c>
      <c r="D41" s="47">
        <v>119618.66599883127</v>
      </c>
      <c r="E41" s="5">
        <v>7446.261958427247</v>
      </c>
      <c r="F41">
        <f t="shared" ref="F41:F46" si="3">LOG(E41)</f>
        <v>3.8719383105686833</v>
      </c>
      <c r="G41" s="47">
        <f>AVERAGE(E41:E46)</f>
        <v>7552.3340660971517</v>
      </c>
      <c r="H41" s="47">
        <f>STDEV(E41:E46)</f>
        <v>2218.8297251095173</v>
      </c>
      <c r="I41" s="47">
        <f>H41/SQRT(6)</f>
        <v>905.83344210636369</v>
      </c>
    </row>
    <row r="42" spans="1:9">
      <c r="A42" s="11"/>
      <c r="B42" s="12" t="s">
        <v>81</v>
      </c>
      <c r="C42" s="10">
        <v>116</v>
      </c>
      <c r="D42" s="47">
        <v>118596.2842381575</v>
      </c>
      <c r="E42" s="5">
        <v>7382.6186938253049</v>
      </c>
      <c r="F42">
        <f t="shared" si="3"/>
        <v>3.8682104380494402</v>
      </c>
      <c r="G42" s="5"/>
      <c r="H42" s="5"/>
      <c r="I42" s="5"/>
    </row>
    <row r="43" spans="1:9">
      <c r="A43" s="2"/>
      <c r="B43" s="12" t="s">
        <v>82</v>
      </c>
      <c r="C43" s="10">
        <v>146</v>
      </c>
      <c r="D43" s="47">
        <v>149267.73705837067</v>
      </c>
      <c r="E43" s="5">
        <v>9291.9166318835742</v>
      </c>
      <c r="F43">
        <f t="shared" si="3"/>
        <v>3.9681053046069588</v>
      </c>
      <c r="G43" s="5"/>
      <c r="H43" s="5"/>
      <c r="I43" s="5"/>
    </row>
    <row r="44" spans="1:9">
      <c r="A44" s="2"/>
      <c r="B44" s="12" t="s">
        <v>83</v>
      </c>
      <c r="C44" s="10">
        <v>53</v>
      </c>
      <c r="D44" s="47">
        <v>54186.233315709898</v>
      </c>
      <c r="E44" s="5">
        <v>3373.0930239029412</v>
      </c>
      <c r="F44">
        <f t="shared" si="3"/>
        <v>3.5280283184233108</v>
      </c>
      <c r="G44" s="5"/>
      <c r="H44" s="5"/>
      <c r="I44" s="5"/>
    </row>
    <row r="45" spans="1:9">
      <c r="A45" s="2"/>
      <c r="B45" s="12" t="s">
        <v>84</v>
      </c>
      <c r="C45" s="10">
        <v>147</v>
      </c>
      <c r="D45" s="47">
        <v>150290.11881904444</v>
      </c>
      <c r="E45" s="5">
        <v>9355.5598964855162</v>
      </c>
      <c r="F45">
        <f t="shared" si="3"/>
        <v>3.9710697835706976</v>
      </c>
      <c r="G45" s="5"/>
      <c r="H45" s="5"/>
      <c r="I45" s="5"/>
    </row>
    <row r="46" spans="1:9">
      <c r="A46" s="2"/>
      <c r="B46" s="12" t="s">
        <v>85</v>
      </c>
      <c r="C46" s="10">
        <v>133</v>
      </c>
      <c r="D46" s="47">
        <v>135976.77416961163</v>
      </c>
      <c r="E46" s="5">
        <v>8464.5541920583237</v>
      </c>
      <c r="F46">
        <f t="shared" si="3"/>
        <v>3.9276040897896074</v>
      </c>
      <c r="G46" s="5"/>
      <c r="H46" s="5"/>
      <c r="I46" s="5"/>
    </row>
    <row r="47" spans="1:9">
      <c r="A47" s="68"/>
      <c r="B47" s="12"/>
      <c r="C47" s="10"/>
      <c r="D47" s="47"/>
      <c r="E47" s="5"/>
      <c r="G47" s="5"/>
      <c r="H47" s="5"/>
      <c r="I47" s="5"/>
    </row>
    <row r="48" spans="1:9" ht="18">
      <c r="A48" s="74" t="s">
        <v>86</v>
      </c>
      <c r="B48" s="75"/>
      <c r="C48" s="75"/>
      <c r="D48" s="75"/>
      <c r="E48" s="75"/>
      <c r="F48" s="75"/>
      <c r="G48" s="75"/>
      <c r="H48" s="75"/>
      <c r="I48" s="75"/>
    </row>
    <row r="49" spans="1:9">
      <c r="A49" s="71" t="s">
        <v>111</v>
      </c>
      <c r="B49" s="54" t="s">
        <v>26</v>
      </c>
      <c r="C49" s="73" t="s">
        <v>110</v>
      </c>
      <c r="D49" s="54" t="s">
        <v>27</v>
      </c>
    </row>
    <row r="50" spans="1:9">
      <c r="A50" s="7" t="s">
        <v>69</v>
      </c>
      <c r="B50" s="54">
        <v>35.814950980392162</v>
      </c>
      <c r="C50" s="54">
        <v>22.686469401098236</v>
      </c>
      <c r="D50" s="54">
        <v>13.098039215686276</v>
      </c>
    </row>
    <row r="51" spans="1:9">
      <c r="A51" s="53" t="s">
        <v>23</v>
      </c>
      <c r="B51" s="54">
        <v>47.275735294117652</v>
      </c>
      <c r="C51" s="54">
        <v>2.8135666950647833</v>
      </c>
      <c r="D51" s="54">
        <v>1.6244134887786184</v>
      </c>
    </row>
    <row r="52" spans="1:9">
      <c r="A52" s="53" t="s">
        <v>24</v>
      </c>
      <c r="B52" s="54">
        <v>35.814950980392162</v>
      </c>
      <c r="C52" s="54">
        <v>34.384180186039494</v>
      </c>
      <c r="D52" s="54">
        <v>8.1785962765904632</v>
      </c>
    </row>
    <row r="53" spans="1:9">
      <c r="A53" s="53" t="s">
        <v>25</v>
      </c>
      <c r="B53" s="54">
        <v>74.699754901960787</v>
      </c>
      <c r="C53" s="54">
        <v>14.165744285648323</v>
      </c>
      <c r="D53" s="54">
        <v>19.851715686274499</v>
      </c>
    </row>
    <row r="54" spans="1:9">
      <c r="A54" s="71" t="s">
        <v>112</v>
      </c>
      <c r="B54" s="54"/>
      <c r="C54" s="54"/>
      <c r="D54" s="54"/>
    </row>
    <row r="55" spans="1:9">
      <c r="A55" s="7" t="s">
        <v>69</v>
      </c>
      <c r="B55" s="54">
        <v>1032.1902356902356</v>
      </c>
      <c r="C55" s="54">
        <v>560.51839752102319</v>
      </c>
      <c r="D55" s="54">
        <v>228.83067756150174</v>
      </c>
    </row>
    <row r="56" spans="1:9">
      <c r="A56" s="53" t="s">
        <v>23</v>
      </c>
      <c r="B56" s="54">
        <v>6184.0038771553918</v>
      </c>
      <c r="C56" s="54">
        <v>3905.3151450245873</v>
      </c>
      <c r="D56" s="54">
        <v>1594.3382316789211</v>
      </c>
    </row>
    <row r="57" spans="1:9">
      <c r="A57" s="53" t="s">
        <v>24</v>
      </c>
      <c r="B57" s="54">
        <v>1344.2722681359044</v>
      </c>
      <c r="C57" s="54">
        <v>2218.8297251095173</v>
      </c>
      <c r="D57" s="54">
        <v>250.35115769131355</v>
      </c>
    </row>
    <row r="58" spans="1:9">
      <c r="A58" s="53" t="s">
        <v>25</v>
      </c>
      <c r="B58" s="54">
        <v>7552.3340660971517</v>
      </c>
      <c r="C58" s="54">
        <v>613.23259285876645</v>
      </c>
      <c r="D58" s="54">
        <v>905.83344210636369</v>
      </c>
    </row>
    <row r="59" spans="1:9" ht="18">
      <c r="A59" s="74" t="s">
        <v>87</v>
      </c>
      <c r="B59" s="75"/>
      <c r="C59" s="75"/>
      <c r="D59" s="75"/>
      <c r="E59" s="75"/>
      <c r="F59" s="75"/>
      <c r="G59" s="75"/>
      <c r="H59" s="75"/>
      <c r="I59" s="75"/>
    </row>
    <row r="60" spans="1:9">
      <c r="B60" s="58" t="s">
        <v>9</v>
      </c>
      <c r="C60" s="58" t="s">
        <v>8</v>
      </c>
      <c r="D60" s="58" t="s">
        <v>11</v>
      </c>
      <c r="E60" s="58" t="s">
        <v>10</v>
      </c>
      <c r="F60" s="57" t="s">
        <v>12</v>
      </c>
      <c r="G60" s="57" t="s">
        <v>13</v>
      </c>
      <c r="H60" s="57" t="s">
        <v>15</v>
      </c>
      <c r="I60" s="57" t="s">
        <v>14</v>
      </c>
    </row>
    <row r="61" spans="1:9">
      <c r="B61" s="59">
        <v>1.3563492911803796</v>
      </c>
      <c r="C61" s="59">
        <v>1.668961159394176</v>
      </c>
      <c r="D61" s="59">
        <v>1.2932975454332907</v>
      </c>
      <c r="E61" s="59">
        <v>1.8709329374298347</v>
      </c>
      <c r="F61" s="59">
        <v>3.2650212939822802</v>
      </c>
      <c r="G61" s="59">
        <v>3.7382509000660895</v>
      </c>
      <c r="H61" s="59">
        <v>3.1552367441437736</v>
      </c>
      <c r="I61" s="59">
        <v>3.8719383105686833</v>
      </c>
    </row>
    <row r="62" spans="1:9">
      <c r="B62" s="59">
        <v>1.3563492911803796</v>
      </c>
      <c r="C62" s="59">
        <v>1.6514704272338405</v>
      </c>
      <c r="D62" s="59">
        <v>1.620656479819621</v>
      </c>
      <c r="E62" s="59">
        <v>1.6076915026552532</v>
      </c>
      <c r="F62" s="59">
        <v>3.0933843763528488</v>
      </c>
      <c r="G62" s="59">
        <v>3.701379540112963</v>
      </c>
      <c r="H62" s="59">
        <v>3.2498346249014527</v>
      </c>
      <c r="I62" s="59">
        <v>3.8682104380494402</v>
      </c>
    </row>
    <row r="63" spans="1:9">
      <c r="B63" s="59">
        <v>1.7924689408960273</v>
      </c>
      <c r="C63" s="59">
        <v>1.7019614194971013</v>
      </c>
      <c r="D63" s="59">
        <v>1.6632088305050847</v>
      </c>
      <c r="E63" s="59">
        <v>2.0385675694222787</v>
      </c>
      <c r="F63" s="59">
        <v>3.0866856140041468</v>
      </c>
      <c r="G63" s="59">
        <v>4.1321320522612597</v>
      </c>
      <c r="H63" s="59">
        <v>2.8730103123024984</v>
      </c>
      <c r="I63" s="59">
        <v>3.9681053046069588</v>
      </c>
    </row>
    <row r="64" spans="1:9">
      <c r="B64" s="59"/>
      <c r="C64" s="59"/>
      <c r="D64" s="59"/>
      <c r="E64" s="59"/>
      <c r="F64" s="59">
        <v>2.3326072220386278</v>
      </c>
      <c r="G64" s="59">
        <v>3.8123526205844391</v>
      </c>
      <c r="H64" s="59">
        <v>3.2854281443431588</v>
      </c>
      <c r="I64" s="59">
        <v>3.5280283184233108</v>
      </c>
    </row>
    <row r="65" spans="2:9">
      <c r="B65" s="59"/>
      <c r="C65" s="59"/>
      <c r="D65" s="59"/>
      <c r="E65" s="59"/>
      <c r="F65" s="59">
        <v>2.7923543806888675</v>
      </c>
      <c r="G65" s="59">
        <v>3.6550107975415971</v>
      </c>
      <c r="H65" s="59">
        <v>3.2420373870615906</v>
      </c>
      <c r="I65" s="59">
        <v>3.9710697835706976</v>
      </c>
    </row>
    <row r="66" spans="2:9">
      <c r="B66" s="59"/>
      <c r="C66" s="59"/>
      <c r="D66" s="59"/>
      <c r="E66" s="59"/>
      <c r="F66" s="59">
        <v>3.0238447761439562</v>
      </c>
      <c r="G66" s="59">
        <v>3.3681546711554331</v>
      </c>
      <c r="H66" s="59">
        <v>2.6399773957336281</v>
      </c>
      <c r="I66" s="59">
        <v>3.9276040897896074</v>
      </c>
    </row>
    <row r="67" spans="2:9">
      <c r="B67" s="15" t="s">
        <v>28</v>
      </c>
    </row>
    <row r="68" spans="2:9">
      <c r="B68" s="15" t="s">
        <v>29</v>
      </c>
    </row>
    <row r="69" spans="2:9">
      <c r="B69" s="15" t="s">
        <v>30</v>
      </c>
    </row>
    <row r="71" spans="2:9" ht="12.75" customHeight="1">
      <c r="B71" s="110" t="s">
        <v>31</v>
      </c>
      <c r="C71" s="111"/>
      <c r="D71" s="111"/>
      <c r="E71" s="111"/>
      <c r="F71" s="112"/>
    </row>
    <row r="72" spans="2:9">
      <c r="B72" s="16"/>
      <c r="C72" s="17" t="s">
        <v>32</v>
      </c>
      <c r="D72" s="17" t="s">
        <v>33</v>
      </c>
      <c r="E72" s="17" t="s">
        <v>34</v>
      </c>
      <c r="F72" s="17" t="s">
        <v>35</v>
      </c>
    </row>
    <row r="73" spans="2:9">
      <c r="B73" s="30"/>
      <c r="C73" s="31" t="s">
        <v>32</v>
      </c>
      <c r="D73" s="31" t="s">
        <v>65</v>
      </c>
      <c r="E73" s="31" t="s">
        <v>24</v>
      </c>
      <c r="F73" s="31" t="s">
        <v>66</v>
      </c>
    </row>
    <row r="74" spans="2:9">
      <c r="B74" s="113" t="s">
        <v>67</v>
      </c>
      <c r="C74" s="18">
        <v>1.356349</v>
      </c>
      <c r="D74" s="18">
        <v>1.6689609999999999</v>
      </c>
      <c r="E74" s="18">
        <v>1.2932980000000001</v>
      </c>
      <c r="F74" s="18">
        <v>1.870933</v>
      </c>
    </row>
    <row r="75" spans="2:9">
      <c r="B75" s="114"/>
      <c r="C75" s="19">
        <v>1.356349</v>
      </c>
      <c r="D75" s="19">
        <v>1.65147</v>
      </c>
      <c r="E75" s="19">
        <v>1.6206560000000001</v>
      </c>
      <c r="F75" s="19">
        <v>1.6076919999999999</v>
      </c>
    </row>
    <row r="76" spans="2:9">
      <c r="B76" s="114"/>
      <c r="C76" s="19">
        <v>1.7924690000000001</v>
      </c>
      <c r="D76" s="19">
        <v>1.7019610000000001</v>
      </c>
      <c r="E76" s="19">
        <v>1.6632089999999999</v>
      </c>
      <c r="F76" s="19">
        <v>2.0385680000000002</v>
      </c>
    </row>
    <row r="77" spans="2:9">
      <c r="B77" s="115"/>
      <c r="C77" s="20"/>
      <c r="D77" s="20"/>
      <c r="E77" s="20"/>
      <c r="F77" s="20"/>
    </row>
    <row r="78" spans="2:9">
      <c r="B78" s="113" t="s">
        <v>68</v>
      </c>
      <c r="C78" s="18">
        <v>3.265021</v>
      </c>
      <c r="D78" s="18">
        <v>3.738251</v>
      </c>
      <c r="E78" s="18">
        <v>3.1552370000000001</v>
      </c>
      <c r="F78" s="18">
        <v>3.8719380000000001</v>
      </c>
    </row>
    <row r="79" spans="2:9">
      <c r="B79" s="114"/>
      <c r="C79" s="19">
        <v>3.0933839999999999</v>
      </c>
      <c r="D79" s="19">
        <v>3.7013799999999999</v>
      </c>
      <c r="E79" s="19">
        <v>3.249835</v>
      </c>
      <c r="F79" s="19">
        <v>3.8682099999999999</v>
      </c>
    </row>
    <row r="80" spans="2:9">
      <c r="B80" s="114"/>
      <c r="C80" s="19">
        <v>3.0866859999999998</v>
      </c>
      <c r="D80" s="19">
        <v>4.1321320000000004</v>
      </c>
      <c r="E80" s="19">
        <v>2.8730099999999998</v>
      </c>
      <c r="F80" s="19">
        <v>3.968105</v>
      </c>
    </row>
    <row r="81" spans="2:7">
      <c r="B81" s="114"/>
      <c r="C81" s="19">
        <v>2.3326069999999999</v>
      </c>
      <c r="D81" s="19">
        <v>3.8123529999999999</v>
      </c>
      <c r="E81" s="19">
        <v>3.285428</v>
      </c>
      <c r="F81" s="19">
        <v>3.5280279999999999</v>
      </c>
    </row>
    <row r="82" spans="2:7">
      <c r="B82" s="114"/>
      <c r="C82" s="19">
        <v>2.792354</v>
      </c>
      <c r="D82" s="19">
        <v>3.655011</v>
      </c>
      <c r="E82" s="19">
        <v>3.2420369999999998</v>
      </c>
      <c r="F82" s="19">
        <v>3.9710700000000001</v>
      </c>
    </row>
    <row r="83" spans="2:7">
      <c r="B83" s="114"/>
      <c r="C83" s="19">
        <v>3.0238450000000001</v>
      </c>
      <c r="D83" s="19">
        <v>3.3681549999999998</v>
      </c>
      <c r="E83" s="19">
        <v>2.639977</v>
      </c>
      <c r="F83" s="19">
        <v>3.9276040000000001</v>
      </c>
    </row>
    <row r="84" spans="2:7">
      <c r="B84" s="115"/>
      <c r="C84" s="20"/>
      <c r="D84" s="20"/>
      <c r="E84" s="20"/>
      <c r="F84" s="20"/>
    </row>
    <row r="86" spans="2:7">
      <c r="B86" s="116" t="s">
        <v>36</v>
      </c>
      <c r="C86" s="117"/>
      <c r="D86" s="122" t="s">
        <v>37</v>
      </c>
      <c r="E86" s="123"/>
      <c r="F86" s="123"/>
      <c r="G86" s="124"/>
    </row>
    <row r="87" spans="2:7">
      <c r="B87" s="118"/>
      <c r="C87" s="119"/>
      <c r="D87" s="125" t="s">
        <v>38</v>
      </c>
      <c r="E87" s="126"/>
      <c r="F87" s="126"/>
      <c r="G87" s="127"/>
    </row>
    <row r="88" spans="2:7">
      <c r="B88" s="118"/>
      <c r="C88" s="119"/>
      <c r="D88" s="125" t="s">
        <v>39</v>
      </c>
      <c r="E88" s="126"/>
      <c r="F88" s="126"/>
      <c r="G88" s="127"/>
    </row>
    <row r="89" spans="2:7">
      <c r="B89" s="118"/>
      <c r="C89" s="119"/>
      <c r="D89" s="125" t="s">
        <v>40</v>
      </c>
      <c r="E89" s="126"/>
      <c r="F89" s="126"/>
      <c r="G89" s="127"/>
    </row>
    <row r="90" spans="2:7" ht="15">
      <c r="B90" s="118"/>
      <c r="C90" s="119"/>
      <c r="D90" s="125" t="s">
        <v>41</v>
      </c>
      <c r="E90" s="126"/>
      <c r="F90" s="126"/>
      <c r="G90" s="127"/>
    </row>
    <row r="91" spans="2:7">
      <c r="B91" s="120"/>
      <c r="C91" s="121"/>
      <c r="D91" s="128" t="s">
        <v>42</v>
      </c>
      <c r="E91" s="129"/>
      <c r="F91" s="129"/>
      <c r="G91" s="130"/>
    </row>
    <row r="92" spans="2:7">
      <c r="B92" s="27"/>
      <c r="C92" s="21" t="s">
        <v>43</v>
      </c>
      <c r="D92" s="21" t="s">
        <v>44</v>
      </c>
      <c r="E92" s="21" t="s">
        <v>45</v>
      </c>
      <c r="F92" s="21" t="s">
        <v>46</v>
      </c>
      <c r="G92" s="21" t="s">
        <v>47</v>
      </c>
    </row>
    <row r="93" spans="2:7">
      <c r="B93" s="113" t="s">
        <v>48</v>
      </c>
      <c r="C93" s="18">
        <v>3</v>
      </c>
      <c r="D93" s="18">
        <v>3</v>
      </c>
      <c r="E93" s="18">
        <v>3</v>
      </c>
      <c r="F93" s="18">
        <v>3</v>
      </c>
      <c r="G93" s="18">
        <v>12</v>
      </c>
    </row>
    <row r="94" spans="2:7">
      <c r="B94" s="114"/>
      <c r="C94" s="19">
        <v>4.5051670000000001</v>
      </c>
      <c r="D94" s="19">
        <v>5.022392</v>
      </c>
      <c r="E94" s="19">
        <v>4.5771629999999996</v>
      </c>
      <c r="F94" s="19">
        <v>5.5171929999999998</v>
      </c>
      <c r="G94" s="19">
        <v>19.6219</v>
      </c>
    </row>
    <row r="95" spans="2:7">
      <c r="B95" s="114"/>
      <c r="C95" s="32">
        <v>1.5017</v>
      </c>
      <c r="D95" s="32">
        <v>1.6740999999999999</v>
      </c>
      <c r="E95" s="32">
        <v>1.5257000000000001</v>
      </c>
      <c r="F95" s="32">
        <v>1.8391</v>
      </c>
      <c r="G95" s="32">
        <v>1.6352</v>
      </c>
    </row>
    <row r="96" spans="2:7">
      <c r="B96" s="114"/>
      <c r="C96" s="19">
        <v>6.8923103355629998</v>
      </c>
      <c r="D96" s="19">
        <v>8.4094552259420006</v>
      </c>
      <c r="E96" s="19">
        <v>7.0654097648210001</v>
      </c>
      <c r="F96" s="19">
        <v>10.2408233479769</v>
      </c>
      <c r="G96" s="19">
        <v>32.607999999999997</v>
      </c>
    </row>
    <row r="97" spans="2:7">
      <c r="B97" s="114"/>
      <c r="C97" s="19">
        <v>0.06</v>
      </c>
      <c r="D97" s="19">
        <v>0</v>
      </c>
      <c r="E97" s="19">
        <v>0.04</v>
      </c>
      <c r="F97" s="19">
        <v>0.05</v>
      </c>
      <c r="G97" s="19">
        <v>0.05</v>
      </c>
    </row>
    <row r="98" spans="2:7">
      <c r="B98" s="114"/>
      <c r="C98" s="19">
        <v>0.25</v>
      </c>
      <c r="D98" s="19">
        <v>0.03</v>
      </c>
      <c r="E98" s="19">
        <v>0.2</v>
      </c>
      <c r="F98" s="19">
        <v>0.22</v>
      </c>
      <c r="G98" s="19">
        <v>0.22</v>
      </c>
    </row>
    <row r="99" spans="2:7">
      <c r="B99" s="115"/>
      <c r="C99" s="20">
        <v>0.15</v>
      </c>
      <c r="D99" s="20">
        <v>0.01</v>
      </c>
      <c r="E99" s="20">
        <v>0.12</v>
      </c>
      <c r="F99" s="20">
        <v>0.13</v>
      </c>
      <c r="G99" s="20">
        <v>0.06</v>
      </c>
    </row>
    <row r="100" spans="2:7">
      <c r="B100" s="113" t="s">
        <v>49</v>
      </c>
      <c r="C100" s="18">
        <v>6</v>
      </c>
      <c r="D100" s="18">
        <v>6</v>
      </c>
      <c r="E100" s="18">
        <v>6</v>
      </c>
      <c r="F100" s="18">
        <v>6</v>
      </c>
      <c r="G100" s="18">
        <v>24</v>
      </c>
    </row>
    <row r="101" spans="2:7">
      <c r="B101" s="114"/>
      <c r="C101" s="19">
        <v>17.593896999999998</v>
      </c>
      <c r="D101" s="19">
        <v>22.407281999999999</v>
      </c>
      <c r="E101" s="19">
        <v>18.445523999999999</v>
      </c>
      <c r="F101" s="19">
        <v>23.134954999999898</v>
      </c>
      <c r="G101" s="19">
        <v>81.581699999999998</v>
      </c>
    </row>
    <row r="102" spans="2:7">
      <c r="B102" s="114"/>
      <c r="C102" s="32">
        <v>2.9323000000000001</v>
      </c>
      <c r="D102" s="32">
        <v>3.7345000000000002</v>
      </c>
      <c r="E102" s="32">
        <v>3.0743</v>
      </c>
      <c r="F102" s="32">
        <v>3.8557999999999999</v>
      </c>
      <c r="G102" s="32">
        <v>3.3992</v>
      </c>
    </row>
    <row r="103" spans="2:7">
      <c r="B103" s="114"/>
      <c r="C103" s="19">
        <v>52.138952026282901</v>
      </c>
      <c r="D103" s="19">
        <v>83.98685821958</v>
      </c>
      <c r="E103" s="19">
        <v>57.045454126575898</v>
      </c>
      <c r="F103" s="19">
        <v>89.343261465468998</v>
      </c>
      <c r="G103" s="19">
        <v>282.5145</v>
      </c>
    </row>
    <row r="104" spans="2:7">
      <c r="B104" s="114"/>
      <c r="C104" s="19">
        <v>0.11</v>
      </c>
      <c r="D104" s="19">
        <v>0.06</v>
      </c>
      <c r="E104" s="19">
        <v>7.0000000000000007E-2</v>
      </c>
      <c r="F104" s="19">
        <v>0.03</v>
      </c>
      <c r="G104" s="19">
        <v>0.23</v>
      </c>
    </row>
    <row r="105" spans="2:7">
      <c r="B105" s="114"/>
      <c r="C105" s="19">
        <v>0.33</v>
      </c>
      <c r="D105" s="19">
        <v>0.25</v>
      </c>
      <c r="E105" s="19">
        <v>0.26</v>
      </c>
      <c r="F105" s="19">
        <v>0.17</v>
      </c>
      <c r="G105" s="19">
        <v>0.48</v>
      </c>
    </row>
    <row r="106" spans="2:7">
      <c r="B106" s="115"/>
      <c r="C106" s="20">
        <v>0.14000000000000001</v>
      </c>
      <c r="D106" s="20">
        <v>0.1</v>
      </c>
      <c r="E106" s="20">
        <v>0.11</v>
      </c>
      <c r="F106" s="20">
        <v>7.0000000000000007E-2</v>
      </c>
      <c r="G106" s="20">
        <v>0.1</v>
      </c>
    </row>
    <row r="107" spans="2:7">
      <c r="B107" s="113" t="s">
        <v>47</v>
      </c>
      <c r="C107" s="18">
        <v>9</v>
      </c>
      <c r="D107" s="18">
        <v>9</v>
      </c>
      <c r="E107" s="18">
        <v>9</v>
      </c>
      <c r="F107" s="18">
        <v>9</v>
      </c>
      <c r="G107" s="18">
        <v>36</v>
      </c>
    </row>
    <row r="108" spans="2:7">
      <c r="B108" s="114"/>
      <c r="C108" s="19">
        <v>22.0991</v>
      </c>
      <c r="D108" s="19">
        <v>27.4297</v>
      </c>
      <c r="E108" s="19">
        <v>23.0227</v>
      </c>
      <c r="F108" s="19">
        <v>28.652100000000001</v>
      </c>
      <c r="G108" s="19">
        <v>101.20359999999999</v>
      </c>
    </row>
    <row r="109" spans="2:7">
      <c r="B109" s="114"/>
      <c r="C109" s="19">
        <v>2.4554999999999998</v>
      </c>
      <c r="D109" s="19">
        <v>3.0476999999999999</v>
      </c>
      <c r="E109" s="19">
        <v>2.5581</v>
      </c>
      <c r="F109" s="19">
        <v>3.1836000000000002</v>
      </c>
      <c r="G109" s="19">
        <v>2.8111999999999999</v>
      </c>
    </row>
    <row r="110" spans="2:7">
      <c r="B110" s="114"/>
      <c r="C110" s="19">
        <v>59.031300000000002</v>
      </c>
      <c r="D110" s="19">
        <v>92.396299999999997</v>
      </c>
      <c r="E110" s="19">
        <v>64.110900000000001</v>
      </c>
      <c r="F110" s="19">
        <v>99.584100000000007</v>
      </c>
      <c r="G110" s="19">
        <v>315.1225</v>
      </c>
    </row>
    <row r="111" spans="2:7">
      <c r="B111" s="114"/>
      <c r="C111" s="19">
        <v>0.6</v>
      </c>
      <c r="D111" s="19">
        <v>1.1000000000000001</v>
      </c>
      <c r="E111" s="19">
        <v>0.65</v>
      </c>
      <c r="F111" s="19">
        <v>1.05</v>
      </c>
      <c r="G111" s="19">
        <v>0.87</v>
      </c>
    </row>
    <row r="112" spans="2:7">
      <c r="B112" s="114"/>
      <c r="C112" s="19">
        <v>0.77</v>
      </c>
      <c r="D112" s="19">
        <v>1.05</v>
      </c>
      <c r="E112" s="19">
        <v>0.81</v>
      </c>
      <c r="F112" s="19">
        <v>1.02</v>
      </c>
      <c r="G112" s="19">
        <v>0.94</v>
      </c>
    </row>
    <row r="113" spans="2:11">
      <c r="B113" s="115"/>
      <c r="C113" s="20">
        <v>0.26</v>
      </c>
      <c r="D113" s="20">
        <v>0.35</v>
      </c>
      <c r="E113" s="20">
        <v>0.27</v>
      </c>
      <c r="F113" s="20">
        <v>0.34</v>
      </c>
      <c r="G113" s="20">
        <v>0.16</v>
      </c>
    </row>
    <row r="115" spans="2:11" ht="12.75" customHeight="1">
      <c r="B115" s="95" t="s">
        <v>50</v>
      </c>
      <c r="C115" s="96"/>
      <c r="D115" s="96"/>
      <c r="E115" s="96"/>
      <c r="F115" s="97"/>
      <c r="G115" s="23"/>
    </row>
    <row r="116" spans="2:11">
      <c r="B116" s="28" t="s">
        <v>51</v>
      </c>
      <c r="C116" s="21" t="s">
        <v>17</v>
      </c>
      <c r="D116" s="21" t="s">
        <v>18</v>
      </c>
      <c r="E116" s="21" t="s">
        <v>19</v>
      </c>
      <c r="F116" s="21" t="s">
        <v>20</v>
      </c>
      <c r="G116" s="21" t="s">
        <v>52</v>
      </c>
    </row>
    <row r="117" spans="2:11">
      <c r="B117" s="29" t="s">
        <v>53</v>
      </c>
      <c r="C117" s="22">
        <v>24.9</v>
      </c>
      <c r="D117" s="22">
        <v>1</v>
      </c>
      <c r="E117" s="22">
        <v>24.9</v>
      </c>
      <c r="F117" s="22">
        <v>425.12</v>
      </c>
      <c r="G117" s="22" t="s">
        <v>54</v>
      </c>
    </row>
    <row r="118" spans="2:11">
      <c r="B118" s="29" t="s">
        <v>55</v>
      </c>
      <c r="C118" s="22">
        <v>3.47</v>
      </c>
      <c r="D118" s="22">
        <v>3</v>
      </c>
      <c r="E118" s="22">
        <v>1.1599999999999999</v>
      </c>
      <c r="F118" s="22">
        <v>19.75</v>
      </c>
      <c r="G118" s="22" t="s">
        <v>54</v>
      </c>
    </row>
    <row r="119" spans="2:11">
      <c r="B119" s="29" t="s">
        <v>56</v>
      </c>
      <c r="C119" s="22">
        <v>0.61</v>
      </c>
      <c r="D119" s="22">
        <v>3</v>
      </c>
      <c r="E119" s="22">
        <v>0.2</v>
      </c>
      <c r="F119" s="22">
        <v>3.47</v>
      </c>
      <c r="G119" s="22">
        <v>2.93E-2</v>
      </c>
    </row>
    <row r="120" spans="2:11">
      <c r="B120" s="29" t="s">
        <v>57</v>
      </c>
      <c r="C120" s="22">
        <v>1.64</v>
      </c>
      <c r="D120" s="22">
        <v>28</v>
      </c>
      <c r="E120" s="22">
        <v>0.06</v>
      </c>
      <c r="G120" s="24"/>
    </row>
    <row r="121" spans="2:11">
      <c r="B121" s="29" t="s">
        <v>21</v>
      </c>
      <c r="C121" s="22">
        <v>30.62</v>
      </c>
      <c r="D121" s="22">
        <v>35</v>
      </c>
      <c r="E121" s="26"/>
      <c r="F121" s="26"/>
      <c r="G121" s="25"/>
    </row>
    <row r="123" spans="2:11" ht="12.75" customHeight="1">
      <c r="B123" s="101" t="s">
        <v>58</v>
      </c>
      <c r="C123" s="102"/>
      <c r="D123" s="102"/>
      <c r="E123" s="102"/>
      <c r="F123" s="102"/>
      <c r="G123" s="102"/>
      <c r="H123" s="102"/>
      <c r="I123" s="102"/>
      <c r="J123" s="103"/>
    </row>
    <row r="124" spans="2:11" ht="12.75" customHeight="1">
      <c r="B124" s="35"/>
      <c r="C124" s="36" t="s">
        <v>59</v>
      </c>
      <c r="D124" s="36" t="s">
        <v>60</v>
      </c>
      <c r="E124" s="100" t="s">
        <v>61</v>
      </c>
      <c r="F124" s="100"/>
      <c r="G124" s="100"/>
      <c r="H124" s="100"/>
      <c r="I124" s="100"/>
      <c r="J124" s="100"/>
      <c r="K124" s="34"/>
    </row>
    <row r="125" spans="2:11">
      <c r="B125" s="37" t="s">
        <v>62</v>
      </c>
      <c r="C125" s="35">
        <v>0.18</v>
      </c>
      <c r="D125" s="35">
        <v>0.24</v>
      </c>
      <c r="E125" s="100"/>
      <c r="F125" s="100"/>
      <c r="G125" s="100"/>
      <c r="H125" s="100"/>
      <c r="I125" s="100"/>
      <c r="J125" s="100"/>
      <c r="K125" s="34"/>
    </row>
    <row r="126" spans="2:11">
      <c r="B126" s="37" t="s">
        <v>63</v>
      </c>
      <c r="C126" s="35">
        <v>0.31</v>
      </c>
      <c r="D126" s="35">
        <v>0.39</v>
      </c>
      <c r="E126" s="100"/>
      <c r="F126" s="100"/>
      <c r="G126" s="100"/>
      <c r="H126" s="100"/>
      <c r="I126" s="100"/>
      <c r="J126" s="100"/>
      <c r="K126" s="34"/>
    </row>
    <row r="127" spans="2:11" ht="12.75" customHeight="1">
      <c r="B127" s="37" t="s">
        <v>64</v>
      </c>
      <c r="C127" s="38">
        <v>0.56000000000000005</v>
      </c>
      <c r="D127" s="61">
        <v>0.68</v>
      </c>
      <c r="E127" s="100"/>
      <c r="F127" s="100"/>
      <c r="G127" s="100"/>
      <c r="H127" s="100"/>
      <c r="I127" s="100"/>
      <c r="J127" s="100"/>
      <c r="K127" s="34"/>
    </row>
    <row r="128" spans="2:11">
      <c r="B128" s="104"/>
      <c r="C128" s="105"/>
      <c r="D128" s="106"/>
      <c r="E128" s="100"/>
      <c r="F128" s="100"/>
      <c r="G128" s="100"/>
      <c r="H128" s="100"/>
      <c r="I128" s="100"/>
      <c r="J128" s="100"/>
      <c r="K128" s="34"/>
    </row>
    <row r="129" spans="1:11">
      <c r="B129" s="107"/>
      <c r="C129" s="108"/>
      <c r="D129" s="109"/>
      <c r="E129" s="100"/>
      <c r="F129" s="100"/>
      <c r="G129" s="100"/>
      <c r="H129" s="100"/>
      <c r="I129" s="100"/>
      <c r="J129" s="100"/>
      <c r="K129" s="34"/>
    </row>
    <row r="130" spans="1:11">
      <c r="B130" s="65"/>
      <c r="C130" s="65"/>
      <c r="D130" s="65"/>
      <c r="E130" s="66"/>
      <c r="F130" s="66"/>
      <c r="G130" s="66"/>
      <c r="H130" s="66"/>
      <c r="I130" s="66"/>
      <c r="J130" s="66"/>
      <c r="K130" s="34"/>
    </row>
    <row r="131" spans="1:11" ht="18">
      <c r="A131" s="74" t="s">
        <v>98</v>
      </c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1">
      <c r="B132" s="13"/>
      <c r="C132" s="39" t="s">
        <v>9</v>
      </c>
      <c r="D132" s="39" t="s">
        <v>8</v>
      </c>
      <c r="E132" s="39" t="s">
        <v>11</v>
      </c>
      <c r="F132" s="39" t="s">
        <v>10</v>
      </c>
      <c r="G132" s="39" t="s">
        <v>12</v>
      </c>
      <c r="H132" s="39" t="s">
        <v>13</v>
      </c>
      <c r="I132" s="39" t="s">
        <v>15</v>
      </c>
      <c r="J132" s="39" t="s">
        <v>14</v>
      </c>
    </row>
    <row r="133" spans="1:11">
      <c r="B133" s="40" t="s">
        <v>9</v>
      </c>
      <c r="C133" s="14" t="s">
        <v>22</v>
      </c>
      <c r="D133" s="39">
        <v>-0.17239999999999989</v>
      </c>
      <c r="E133" s="39">
        <v>-2.4000000000000021E-2</v>
      </c>
      <c r="F133" s="39">
        <v>-0.33739999999999992</v>
      </c>
      <c r="G133" s="41">
        <v>-1.4306000000000001</v>
      </c>
      <c r="H133" s="41">
        <v>-2.2328000000000001</v>
      </c>
      <c r="I133" s="41">
        <v>-1.5726</v>
      </c>
      <c r="J133" s="41">
        <v>-2.3540999999999999</v>
      </c>
    </row>
    <row r="134" spans="1:11">
      <c r="B134" s="40" t="s">
        <v>8</v>
      </c>
      <c r="C134" s="39"/>
      <c r="D134" s="14" t="s">
        <v>22</v>
      </c>
      <c r="E134" s="39">
        <v>0.14839999999999987</v>
      </c>
      <c r="F134" s="39">
        <v>-0.16500000000000004</v>
      </c>
      <c r="G134" s="41">
        <v>-1.2582000000000002</v>
      </c>
      <c r="H134" s="41">
        <v>-2.0604000000000005</v>
      </c>
      <c r="I134" s="41">
        <v>-1.4002000000000001</v>
      </c>
      <c r="J134" s="41">
        <v>-2.1817000000000002</v>
      </c>
    </row>
    <row r="135" spans="1:11">
      <c r="B135" s="40" t="s">
        <v>11</v>
      </c>
      <c r="C135" s="39"/>
      <c r="D135" s="39"/>
      <c r="E135" s="14" t="s">
        <v>22</v>
      </c>
      <c r="F135" s="39">
        <v>-0.3133999999999999</v>
      </c>
      <c r="G135" s="41">
        <v>-1.4066000000000001</v>
      </c>
      <c r="H135" s="41">
        <v>-2.2088000000000001</v>
      </c>
      <c r="I135" s="41">
        <v>-1.5486</v>
      </c>
      <c r="J135" s="41">
        <v>-2.3300999999999998</v>
      </c>
    </row>
    <row r="136" spans="1:11">
      <c r="B136" s="40" t="s">
        <v>10</v>
      </c>
      <c r="C136" s="39"/>
      <c r="D136" s="39"/>
      <c r="E136" s="39"/>
      <c r="F136" s="14" t="s">
        <v>22</v>
      </c>
      <c r="G136" s="41">
        <v>-1.0932000000000002</v>
      </c>
      <c r="H136" s="41">
        <v>-1.8954000000000002</v>
      </c>
      <c r="I136" s="41">
        <v>-1.2352000000000001</v>
      </c>
      <c r="J136" s="41">
        <v>-2.0167000000000002</v>
      </c>
    </row>
    <row r="137" spans="1:11">
      <c r="B137" s="40" t="s">
        <v>12</v>
      </c>
      <c r="C137" s="39"/>
      <c r="D137" s="39"/>
      <c r="E137" s="39"/>
      <c r="F137" s="39"/>
      <c r="G137" s="14" t="s">
        <v>22</v>
      </c>
      <c r="H137" s="41">
        <v>-0.80220000000000002</v>
      </c>
      <c r="I137" s="39">
        <v>-0.1419999999999999</v>
      </c>
      <c r="J137" s="41">
        <v>-0.92349999999999977</v>
      </c>
    </row>
    <row r="138" spans="1:11">
      <c r="B138" s="40" t="s">
        <v>13</v>
      </c>
      <c r="C138" s="39"/>
      <c r="D138" s="39"/>
      <c r="E138" s="39"/>
      <c r="F138" s="39"/>
      <c r="G138" s="39"/>
      <c r="H138" s="14" t="s">
        <v>22</v>
      </c>
      <c r="I138" s="41">
        <v>0.66020000000000012</v>
      </c>
      <c r="J138" s="39">
        <v>-0.12129999999999974</v>
      </c>
    </row>
    <row r="139" spans="1:11">
      <c r="B139" s="40" t="s">
        <v>15</v>
      </c>
      <c r="C139" s="39"/>
      <c r="D139" s="39"/>
      <c r="E139" s="39"/>
      <c r="F139" s="39"/>
      <c r="G139" s="39"/>
      <c r="H139" s="39"/>
      <c r="I139" s="14" t="s">
        <v>22</v>
      </c>
      <c r="J139" s="41">
        <v>-0.78149999999999986</v>
      </c>
    </row>
    <row r="140" spans="1:11">
      <c r="B140" s="40" t="s">
        <v>14</v>
      </c>
      <c r="C140" s="13"/>
      <c r="D140" s="13"/>
      <c r="E140" s="13"/>
      <c r="F140" s="13"/>
      <c r="G140" s="13"/>
      <c r="H140" s="13"/>
      <c r="I140" s="13"/>
      <c r="J140" s="14" t="s">
        <v>22</v>
      </c>
    </row>
    <row r="141" spans="1:11">
      <c r="B141" s="43" t="s">
        <v>99</v>
      </c>
      <c r="C141" s="42"/>
      <c r="D141" s="42"/>
      <c r="E141" s="42"/>
    </row>
  </sheetData>
  <mergeCells count="19">
    <mergeCell ref="B93:B99"/>
    <mergeCell ref="B100:B106"/>
    <mergeCell ref="B107:B113"/>
    <mergeCell ref="B115:F115"/>
    <mergeCell ref="G2:I2"/>
    <mergeCell ref="B2:F2"/>
    <mergeCell ref="E124:J129"/>
    <mergeCell ref="B123:J123"/>
    <mergeCell ref="B128:D129"/>
    <mergeCell ref="B71:F71"/>
    <mergeCell ref="B74:B77"/>
    <mergeCell ref="B78:B84"/>
    <mergeCell ref="B86:C91"/>
    <mergeCell ref="D86:G86"/>
    <mergeCell ref="D87:G87"/>
    <mergeCell ref="D88:G88"/>
    <mergeCell ref="D89:G89"/>
    <mergeCell ref="D90:G90"/>
    <mergeCell ref="D91:G9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zoomScale="85" zoomScaleNormal="85" workbookViewId="0">
      <selection activeCell="F111" sqref="F111"/>
    </sheetView>
  </sheetViews>
  <sheetFormatPr defaultRowHeight="12.75"/>
  <cols>
    <col min="1" max="1" width="22.7109375" customWidth="1"/>
    <col min="2" max="2" width="14.5703125" customWidth="1"/>
    <col min="3" max="3" width="12.28515625" style="33" customWidth="1"/>
    <col min="4" max="4" width="12.42578125" customWidth="1"/>
    <col min="5" max="5" width="12" customWidth="1"/>
    <col min="6" max="6" width="10.85546875" customWidth="1"/>
    <col min="7" max="7" width="11.7109375" customWidth="1"/>
    <col min="8" max="8" width="12" customWidth="1"/>
    <col min="9" max="9" width="11.28515625" customWidth="1"/>
    <col min="10" max="10" width="10.28515625" customWidth="1"/>
  </cols>
  <sheetData>
    <row r="1" spans="1:11" ht="23.25">
      <c r="A1" s="72" t="s">
        <v>113</v>
      </c>
      <c r="C1"/>
    </row>
    <row r="2" spans="1:11" ht="18">
      <c r="A2" s="74" t="s">
        <v>109</v>
      </c>
      <c r="B2" s="99" t="s">
        <v>2</v>
      </c>
      <c r="C2" s="99"/>
      <c r="D2" s="99"/>
      <c r="E2" s="99"/>
      <c r="F2" s="99"/>
      <c r="G2" s="140" t="s">
        <v>3</v>
      </c>
      <c r="H2" s="140"/>
      <c r="I2" s="140"/>
      <c r="J2" s="76"/>
      <c r="K2" s="7"/>
    </row>
    <row r="3" spans="1:11" ht="22.5" customHeight="1" thickBot="1">
      <c r="A3" s="68" t="s">
        <v>116</v>
      </c>
      <c r="B3" s="52" t="s">
        <v>1</v>
      </c>
      <c r="C3" s="44" t="s">
        <v>70</v>
      </c>
      <c r="D3" s="49" t="s">
        <v>7</v>
      </c>
      <c r="E3" s="50" t="s">
        <v>0</v>
      </c>
      <c r="F3" s="70" t="s">
        <v>16</v>
      </c>
      <c r="G3" s="51" t="s">
        <v>4</v>
      </c>
      <c r="H3" s="51" t="s">
        <v>5</v>
      </c>
      <c r="I3" s="51" t="s">
        <v>6</v>
      </c>
      <c r="K3" s="7"/>
    </row>
    <row r="4" spans="1:11" ht="13.5" thickTop="1">
      <c r="A4" s="71" t="s">
        <v>100</v>
      </c>
      <c r="B4" s="54" t="s">
        <v>90</v>
      </c>
      <c r="C4" s="33">
        <v>74</v>
      </c>
      <c r="D4" s="54">
        <v>2270.1141191170341</v>
      </c>
      <c r="E4" s="54">
        <v>283.76426488962926</v>
      </c>
      <c r="F4" s="54">
        <v>2.4529577028254339</v>
      </c>
      <c r="G4" s="54">
        <v>354.06622240733032</v>
      </c>
      <c r="H4" s="54">
        <v>131.85480171108085</v>
      </c>
      <c r="I4" s="54">
        <v>76.126405261837263</v>
      </c>
      <c r="K4" s="7"/>
    </row>
    <row r="5" spans="1:11">
      <c r="A5" s="11"/>
      <c r="B5" s="54" t="s">
        <v>88</v>
      </c>
      <c r="C5" s="33">
        <v>71</v>
      </c>
      <c r="D5" s="54">
        <v>2178.082465639317</v>
      </c>
      <c r="E5" s="54">
        <v>272.26030820491462</v>
      </c>
      <c r="F5" s="54">
        <v>2.4349843318135331</v>
      </c>
      <c r="G5" s="54"/>
      <c r="H5" s="54"/>
      <c r="I5" s="54"/>
      <c r="K5" s="7"/>
    </row>
    <row r="6" spans="1:11">
      <c r="B6" s="54" t="s">
        <v>89</v>
      </c>
      <c r="C6" s="33">
        <v>132</v>
      </c>
      <c r="D6" s="54">
        <v>4049.3927530195751</v>
      </c>
      <c r="E6" s="54">
        <v>506.17409412744689</v>
      </c>
      <c r="F6" s="54">
        <v>2.7042999143003077</v>
      </c>
      <c r="G6" s="54"/>
      <c r="H6" s="54"/>
      <c r="I6" s="54"/>
      <c r="K6" s="7"/>
    </row>
    <row r="7" spans="1:11">
      <c r="B7" s="54"/>
      <c r="C7" s="54"/>
      <c r="D7" s="54"/>
      <c r="E7" s="54"/>
      <c r="F7" s="54"/>
      <c r="G7" s="54"/>
      <c r="H7" s="54"/>
      <c r="I7" s="54"/>
      <c r="K7" s="7"/>
    </row>
    <row r="8" spans="1:11">
      <c r="A8" s="53" t="s">
        <v>101</v>
      </c>
      <c r="B8" s="54" t="s">
        <v>90</v>
      </c>
      <c r="C8" s="33">
        <v>57</v>
      </c>
      <c r="D8" s="54">
        <v>1748.6014160766347</v>
      </c>
      <c r="E8" s="54">
        <v>218.57517700957933</v>
      </c>
      <c r="F8" s="54">
        <v>2.3396008387669491</v>
      </c>
      <c r="G8" s="54">
        <v>329.78009162848815</v>
      </c>
      <c r="H8" s="54">
        <v>176.26891513953359</v>
      </c>
      <c r="I8" s="54">
        <v>101.76890560557302</v>
      </c>
      <c r="K8" s="7"/>
    </row>
    <row r="9" spans="1:11">
      <c r="A9" s="11"/>
      <c r="B9" s="54" t="s">
        <v>88</v>
      </c>
      <c r="C9" s="33">
        <v>139</v>
      </c>
      <c r="D9" s="54">
        <v>4264.1332778009164</v>
      </c>
      <c r="E9" s="54">
        <v>533.01665972511455</v>
      </c>
      <c r="F9" s="54">
        <v>2.7267407833485526</v>
      </c>
      <c r="G9" s="54"/>
      <c r="H9" s="54"/>
      <c r="I9" s="54"/>
      <c r="K9" s="7"/>
    </row>
    <row r="10" spans="1:11">
      <c r="B10" s="54" t="s">
        <v>89</v>
      </c>
      <c r="C10" s="33">
        <v>62</v>
      </c>
      <c r="D10" s="54">
        <v>1901.9875052061641</v>
      </c>
      <c r="E10" s="54">
        <v>237.74843815077051</v>
      </c>
      <c r="F10" s="54">
        <v>2.3761176725927116</v>
      </c>
      <c r="G10" s="54"/>
      <c r="H10" s="54"/>
      <c r="I10" s="54"/>
      <c r="K10" s="7"/>
    </row>
    <row r="11" spans="1:11">
      <c r="B11" s="54"/>
      <c r="C11" s="54"/>
      <c r="D11" s="54"/>
      <c r="E11" s="54"/>
      <c r="F11" s="54"/>
      <c r="G11" s="54"/>
      <c r="H11" s="54"/>
      <c r="I11" s="54"/>
      <c r="K11" s="7"/>
    </row>
    <row r="12" spans="1:11">
      <c r="A12" s="53" t="s">
        <v>103</v>
      </c>
      <c r="B12" s="54" t="s">
        <v>90</v>
      </c>
      <c r="C12" s="33">
        <v>71</v>
      </c>
      <c r="D12" s="54">
        <v>2178.082465639317</v>
      </c>
      <c r="E12" s="54">
        <v>272.26030820491462</v>
      </c>
      <c r="F12" s="54">
        <v>2.4349843318135331</v>
      </c>
      <c r="G12" s="54">
        <v>282.48604748021654</v>
      </c>
      <c r="H12" s="54">
        <v>119.20362523253038</v>
      </c>
      <c r="I12" s="54">
        <v>68.822245116380685</v>
      </c>
    </row>
    <row r="13" spans="1:11">
      <c r="A13" s="11"/>
      <c r="B13" s="54" t="s">
        <v>88</v>
      </c>
      <c r="C13" s="33">
        <v>106</v>
      </c>
      <c r="D13" s="54">
        <v>3251.7850895460224</v>
      </c>
      <c r="E13" s="54">
        <v>406.4731361932528</v>
      </c>
      <c r="F13" s="54">
        <v>2.6090318483592281</v>
      </c>
      <c r="G13" s="54"/>
      <c r="H13" s="54"/>
      <c r="I13" s="54"/>
    </row>
    <row r="14" spans="1:11">
      <c r="B14" s="54" t="s">
        <v>89</v>
      </c>
      <c r="C14" s="33">
        <v>44</v>
      </c>
      <c r="D14" s="54">
        <v>1349.7975843398583</v>
      </c>
      <c r="E14" s="54">
        <v>168.72469804248229</v>
      </c>
      <c r="F14" s="54">
        <v>2.2271786595806451</v>
      </c>
      <c r="G14" s="54"/>
      <c r="H14" s="54"/>
      <c r="I14" s="54"/>
    </row>
    <row r="15" spans="1:11">
      <c r="B15" s="54"/>
      <c r="C15" s="54"/>
      <c r="D15" s="54"/>
      <c r="E15" s="54"/>
      <c r="F15" s="54"/>
      <c r="G15" s="54"/>
      <c r="H15" s="54"/>
      <c r="I15" s="54"/>
      <c r="K15" s="7"/>
    </row>
    <row r="16" spans="1:11">
      <c r="A16" s="53" t="s">
        <v>102</v>
      </c>
      <c r="B16" s="54" t="s">
        <v>90</v>
      </c>
      <c r="C16" s="33">
        <v>34</v>
      </c>
      <c r="D16" s="54">
        <v>1043.0254060807995</v>
      </c>
      <c r="E16" s="54">
        <v>130.37817576009994</v>
      </c>
      <c r="F16" s="54">
        <v>2.1152049001367126</v>
      </c>
      <c r="G16" s="54">
        <v>185.34152436484797</v>
      </c>
      <c r="H16" s="54">
        <v>57.689960669457086</v>
      </c>
      <c r="I16" s="54">
        <v>33.307314322049976</v>
      </c>
      <c r="K16" s="7"/>
    </row>
    <row r="17" spans="1:11">
      <c r="A17" s="11"/>
      <c r="B17" s="54" t="s">
        <v>88</v>
      </c>
      <c r="C17" s="33">
        <v>47</v>
      </c>
      <c r="D17" s="54">
        <v>1441.8292378175759</v>
      </c>
      <c r="E17" s="54">
        <v>180.22865472719698</v>
      </c>
      <c r="F17" s="54">
        <v>2.2558238410301752</v>
      </c>
      <c r="G17" s="69"/>
      <c r="H17" s="54"/>
      <c r="I17" s="54"/>
      <c r="K17" s="7"/>
    </row>
    <row r="18" spans="1:11">
      <c r="B18" s="54" t="s">
        <v>89</v>
      </c>
      <c r="C18" s="33">
        <v>64</v>
      </c>
      <c r="D18" s="54">
        <v>1963.3419408579757</v>
      </c>
      <c r="E18" s="54">
        <v>245.41774260724696</v>
      </c>
      <c r="F18" s="54">
        <v>2.3899059570783447</v>
      </c>
      <c r="G18" s="54"/>
      <c r="H18" s="54"/>
      <c r="I18" s="54"/>
      <c r="K18" s="7"/>
    </row>
    <row r="19" spans="1:11">
      <c r="B19" s="54"/>
      <c r="C19" s="54"/>
      <c r="D19" s="54"/>
      <c r="E19" s="54"/>
      <c r="F19" s="54"/>
      <c r="G19" s="54"/>
      <c r="H19" s="54"/>
      <c r="I19" s="54"/>
      <c r="K19" s="7"/>
    </row>
    <row r="20" spans="1:11">
      <c r="A20" s="71" t="s">
        <v>104</v>
      </c>
      <c r="B20" s="54" t="s">
        <v>91</v>
      </c>
      <c r="C20" s="55">
        <v>51</v>
      </c>
      <c r="D20" s="54">
        <v>8140.9891711786768</v>
      </c>
      <c r="E20" s="54">
        <v>1017.6236463973346</v>
      </c>
      <c r="F20" s="54">
        <v>3.0075871900698288</v>
      </c>
      <c r="G20" s="54">
        <v>2361.152905039567</v>
      </c>
      <c r="H20" s="54">
        <v>1191.04724288393</v>
      </c>
      <c r="I20" s="54">
        <v>486.24300076906172</v>
      </c>
      <c r="K20" s="7"/>
    </row>
    <row r="21" spans="1:11">
      <c r="A21" s="11"/>
      <c r="B21" s="54" t="s">
        <v>92</v>
      </c>
      <c r="C21" s="55">
        <v>81</v>
      </c>
      <c r="D21" s="54">
        <v>12929.806330695545</v>
      </c>
      <c r="E21" s="54">
        <v>1616.2257913369431</v>
      </c>
      <c r="F21" s="54">
        <v>3.208502032850542</v>
      </c>
      <c r="G21" s="54"/>
      <c r="H21" s="54"/>
      <c r="I21" s="54"/>
      <c r="K21" s="7"/>
    </row>
    <row r="22" spans="1:11">
      <c r="B22" s="54" t="s">
        <v>93</v>
      </c>
      <c r="C22" s="55">
        <v>74</v>
      </c>
      <c r="D22" s="54">
        <v>11812.415660141609</v>
      </c>
      <c r="E22" s="54">
        <v>1476.5519575177011</v>
      </c>
      <c r="F22" s="54">
        <v>3.1692487337028687</v>
      </c>
      <c r="G22" s="54"/>
      <c r="H22" s="54"/>
      <c r="I22" s="54"/>
      <c r="K22" s="7"/>
    </row>
    <row r="23" spans="1:11">
      <c r="B23" s="54" t="s">
        <v>94</v>
      </c>
      <c r="C23" s="55">
        <v>204</v>
      </c>
      <c r="D23" s="54">
        <v>32563.956684714707</v>
      </c>
      <c r="E23" s="54">
        <v>4070.4945855893384</v>
      </c>
      <c r="F23" s="54">
        <v>3.6096471813977913</v>
      </c>
      <c r="G23" s="54"/>
      <c r="H23" s="54"/>
      <c r="I23" s="54"/>
      <c r="K23" s="7"/>
    </row>
    <row r="24" spans="1:11">
      <c r="A24" s="68"/>
      <c r="B24" s="54" t="s">
        <v>95</v>
      </c>
      <c r="C24" s="55">
        <v>167</v>
      </c>
      <c r="D24" s="54">
        <v>26657.748854643898</v>
      </c>
      <c r="E24" s="54">
        <v>3332.2186068304873</v>
      </c>
      <c r="F24" s="54">
        <v>3.5227334851194758</v>
      </c>
      <c r="G24" s="54"/>
      <c r="H24" s="54"/>
      <c r="I24" s="54"/>
      <c r="K24" s="7"/>
    </row>
    <row r="25" spans="1:11">
      <c r="A25" s="68"/>
      <c r="B25" s="54" t="s">
        <v>96</v>
      </c>
      <c r="C25" s="55">
        <v>133</v>
      </c>
      <c r="D25" s="54">
        <v>21230.422740524784</v>
      </c>
      <c r="E25" s="54">
        <v>2653.802842565598</v>
      </c>
      <c r="F25" s="54">
        <v>3.4238686549389783</v>
      </c>
      <c r="G25" s="54"/>
      <c r="H25" s="54"/>
      <c r="I25" s="54"/>
      <c r="K25" s="7"/>
    </row>
    <row r="26" spans="1:11">
      <c r="A26" s="68"/>
      <c r="B26" s="54"/>
      <c r="C26" s="54"/>
      <c r="D26" s="54"/>
      <c r="E26" s="54"/>
      <c r="F26" s="54"/>
      <c r="G26" s="54"/>
      <c r="H26" s="54"/>
      <c r="I26" s="54"/>
      <c r="K26" s="7"/>
    </row>
    <row r="27" spans="1:11">
      <c r="A27" s="53" t="s">
        <v>105</v>
      </c>
      <c r="B27" s="54" t="s">
        <v>91</v>
      </c>
      <c r="C27" s="55">
        <v>320</v>
      </c>
      <c r="D27" s="54">
        <v>51080.716368179936</v>
      </c>
      <c r="E27" s="54">
        <v>6385.089546022492</v>
      </c>
      <c r="F27" s="54">
        <v>3.8051669922917983</v>
      </c>
      <c r="G27" s="54">
        <v>12830.039306538943</v>
      </c>
      <c r="H27" s="54">
        <v>10408.182542410394</v>
      </c>
      <c r="I27" s="54">
        <v>4249.1227297748674</v>
      </c>
      <c r="K27" s="7"/>
    </row>
    <row r="28" spans="1:11">
      <c r="A28" s="11"/>
      <c r="B28" s="54" t="s">
        <v>92</v>
      </c>
      <c r="C28" s="55">
        <v>208</v>
      </c>
      <c r="D28" s="54">
        <v>33202.465639316957</v>
      </c>
      <c r="E28" s="54">
        <v>4150.3082049146196</v>
      </c>
      <c r="F28" s="54">
        <v>3.618080348934654</v>
      </c>
      <c r="G28" s="54"/>
      <c r="H28" s="54"/>
      <c r="I28" s="54"/>
      <c r="K28" s="7"/>
    </row>
    <row r="29" spans="1:11">
      <c r="B29" s="54" t="s">
        <v>93</v>
      </c>
      <c r="C29" s="55">
        <v>274</v>
      </c>
      <c r="D29" s="54">
        <v>43737.863390254068</v>
      </c>
      <c r="E29" s="54">
        <v>5467.2329237817585</v>
      </c>
      <c r="F29" s="54">
        <v>3.7377675767922804</v>
      </c>
      <c r="G29" s="54"/>
      <c r="H29" s="54"/>
      <c r="I29" s="54"/>
      <c r="K29" s="7"/>
    </row>
    <row r="30" spans="1:11">
      <c r="B30" s="54" t="s">
        <v>94</v>
      </c>
      <c r="C30" s="55">
        <v>822</v>
      </c>
      <c r="D30" s="54">
        <v>131213.59017076218</v>
      </c>
      <c r="E30" s="54">
        <v>16401.698771345273</v>
      </c>
      <c r="F30" s="54">
        <v>4.214888831511943</v>
      </c>
      <c r="G30" s="54"/>
      <c r="H30" s="54"/>
      <c r="I30" s="54"/>
      <c r="K30" s="7"/>
    </row>
    <row r="31" spans="1:11">
      <c r="A31" s="68"/>
      <c r="B31" s="54" t="s">
        <v>95</v>
      </c>
      <c r="C31" s="55">
        <v>643</v>
      </c>
      <c r="D31" s="54">
        <v>102640.31445231155</v>
      </c>
      <c r="E31" s="54">
        <v>12830.039306538943</v>
      </c>
      <c r="F31" s="54">
        <v>4.1082279868961145</v>
      </c>
      <c r="G31" s="54"/>
      <c r="H31" s="54"/>
      <c r="I31" s="54"/>
      <c r="K31" s="7"/>
    </row>
    <row r="32" spans="1:11">
      <c r="A32" s="68"/>
      <c r="B32" s="54" t="s">
        <v>96</v>
      </c>
      <c r="C32" s="55">
        <v>1591</v>
      </c>
      <c r="D32" s="54">
        <v>253966.93669304458</v>
      </c>
      <c r="E32" s="54">
        <v>31745.867086630573</v>
      </c>
      <c r="F32" s="54">
        <v>4.5016871936184737</v>
      </c>
      <c r="G32" s="54"/>
      <c r="H32" s="54"/>
      <c r="I32" s="54"/>
      <c r="K32" s="7"/>
    </row>
    <row r="33" spans="1:11">
      <c r="B33" s="54"/>
      <c r="C33" s="54"/>
      <c r="D33" s="54"/>
      <c r="E33" s="54"/>
      <c r="F33" s="54"/>
      <c r="G33" s="54"/>
      <c r="H33" s="54"/>
      <c r="I33" s="54"/>
      <c r="K33" s="7"/>
    </row>
    <row r="34" spans="1:11">
      <c r="A34" s="53" t="s">
        <v>106</v>
      </c>
      <c r="B34" s="54" t="s">
        <v>91</v>
      </c>
      <c r="C34" s="55">
        <v>62</v>
      </c>
      <c r="D34" s="54">
        <v>60492.208051067166</v>
      </c>
      <c r="E34" s="54">
        <v>7561.5260063833957</v>
      </c>
      <c r="F34" s="54">
        <v>3.8786094501669628</v>
      </c>
      <c r="G34" s="54">
        <v>4561.3076232054682</v>
      </c>
      <c r="H34" s="54">
        <v>1880.7180202682125</v>
      </c>
      <c r="I34" s="54">
        <v>841.08266796571002</v>
      </c>
    </row>
    <row r="35" spans="1:11">
      <c r="A35" s="11"/>
      <c r="B35" s="54" t="s">
        <v>92</v>
      </c>
      <c r="C35" s="55">
        <v>23</v>
      </c>
      <c r="D35" s="54">
        <v>22440.657825395887</v>
      </c>
      <c r="E35" s="54">
        <v>2805.0822281744859</v>
      </c>
      <c r="F35" s="54">
        <v>3.447945596686302</v>
      </c>
      <c r="G35" s="54"/>
      <c r="H35" s="54"/>
      <c r="I35" s="54"/>
    </row>
    <row r="36" spans="1:11">
      <c r="A36" s="68"/>
      <c r="B36" s="54" t="s">
        <v>93</v>
      </c>
      <c r="C36" s="55">
        <v>36</v>
      </c>
      <c r="D36" s="54">
        <v>35124.507900619647</v>
      </c>
      <c r="E36" s="54">
        <v>4390.5634875774558</v>
      </c>
      <c r="F36" s="54">
        <v>3.6425202614359962</v>
      </c>
      <c r="G36" s="54"/>
      <c r="H36" s="54"/>
      <c r="I36" s="54"/>
    </row>
    <row r="37" spans="1:11">
      <c r="A37" s="68"/>
      <c r="B37" s="54" t="s">
        <v>94</v>
      </c>
      <c r="C37" s="55">
        <v>26</v>
      </c>
      <c r="D37" s="54">
        <v>25367.700150447523</v>
      </c>
      <c r="E37" s="54">
        <v>3170.9625188059404</v>
      </c>
      <c r="F37" s="54">
        <v>3.5011911086395271</v>
      </c>
      <c r="G37" s="54"/>
      <c r="H37" s="54"/>
      <c r="I37" s="54"/>
    </row>
    <row r="38" spans="1:11">
      <c r="A38" s="68"/>
      <c r="B38" s="54" t="s">
        <v>95</v>
      </c>
      <c r="C38" s="55">
        <v>40</v>
      </c>
      <c r="D38" s="54">
        <v>39027.231000688495</v>
      </c>
      <c r="E38" s="54">
        <v>4878.4038750860618</v>
      </c>
      <c r="F38" s="54">
        <v>3.6882777519966714</v>
      </c>
      <c r="G38" s="54"/>
      <c r="H38" s="54"/>
      <c r="I38" s="54"/>
    </row>
    <row r="39" spans="1:11">
      <c r="A39" s="68"/>
      <c r="B39" s="54"/>
      <c r="C39" s="54"/>
      <c r="D39" s="54"/>
      <c r="E39" s="54"/>
      <c r="F39" s="54"/>
      <c r="G39" s="54"/>
      <c r="H39" s="54"/>
      <c r="I39" s="54"/>
    </row>
    <row r="40" spans="1:11">
      <c r="A40" s="53" t="s">
        <v>107</v>
      </c>
      <c r="B40" s="54" t="s">
        <v>91</v>
      </c>
      <c r="C40" s="55">
        <v>266</v>
      </c>
      <c r="D40" s="54">
        <v>42460.845481049568</v>
      </c>
      <c r="E40" s="54">
        <v>5307.605685131196</v>
      </c>
      <c r="F40" s="54">
        <v>3.7248986506029595</v>
      </c>
      <c r="G40" s="54">
        <v>10285.980190545606</v>
      </c>
      <c r="H40" s="54">
        <v>4334.4150779958891</v>
      </c>
      <c r="I40" s="54">
        <v>1769.5175457526134</v>
      </c>
      <c r="K40" s="7"/>
    </row>
    <row r="41" spans="1:11">
      <c r="B41" s="54" t="s">
        <v>92</v>
      </c>
      <c r="C41" s="55">
        <v>740</v>
      </c>
      <c r="D41" s="54">
        <v>118124.15660141608</v>
      </c>
      <c r="E41" s="54">
        <v>14765.51957517701</v>
      </c>
      <c r="F41" s="54">
        <v>4.1692487337028687</v>
      </c>
      <c r="G41" s="7"/>
      <c r="H41" s="7"/>
      <c r="I41" s="7"/>
      <c r="K41" s="7"/>
    </row>
    <row r="42" spans="1:11">
      <c r="A42" s="7"/>
      <c r="B42" s="54" t="s">
        <v>93</v>
      </c>
      <c r="C42" s="55">
        <v>469</v>
      </c>
      <c r="D42" s="54">
        <v>74865.174927113709</v>
      </c>
      <c r="E42" s="54">
        <v>9358.1468658892136</v>
      </c>
      <c r="F42" s="54">
        <v>3.9711898566869759</v>
      </c>
      <c r="G42" s="7"/>
      <c r="H42" s="7"/>
      <c r="I42" s="7"/>
      <c r="K42" s="7"/>
    </row>
    <row r="43" spans="1:11">
      <c r="A43" s="7"/>
      <c r="B43" s="54" t="s">
        <v>94</v>
      </c>
      <c r="C43" s="55">
        <v>343</v>
      </c>
      <c r="D43" s="54">
        <v>54752.142857142862</v>
      </c>
      <c r="E43" s="54">
        <v>6844.0178571428578</v>
      </c>
      <c r="F43" s="54">
        <v>3.8353111340146628</v>
      </c>
      <c r="G43" s="7"/>
      <c r="H43" s="7"/>
      <c r="I43" s="7"/>
      <c r="K43" s="7"/>
    </row>
    <row r="44" spans="1:11">
      <c r="A44" s="7"/>
      <c r="B44" s="54" t="s">
        <v>95</v>
      </c>
      <c r="C44" s="55">
        <v>813</v>
      </c>
      <c r="D44" s="54">
        <v>129776.94502290714</v>
      </c>
      <c r="E44" s="54">
        <v>16222.118127863392</v>
      </c>
      <c r="F44" s="54">
        <v>4.2101075595659605</v>
      </c>
      <c r="G44" s="7"/>
      <c r="H44" s="7"/>
      <c r="I44" s="7"/>
      <c r="K44" s="7"/>
    </row>
    <row r="45" spans="1:11">
      <c r="A45" s="7"/>
      <c r="B45" s="54" t="s">
        <v>96</v>
      </c>
      <c r="C45" s="55">
        <v>462</v>
      </c>
      <c r="D45" s="54">
        <v>73747.784256559782</v>
      </c>
      <c r="E45" s="54">
        <v>9218.4730320699728</v>
      </c>
      <c r="F45" s="54">
        <v>3.9646589895280182</v>
      </c>
      <c r="G45" s="7"/>
      <c r="H45" s="7"/>
      <c r="I45" s="7"/>
      <c r="K45" s="7"/>
    </row>
    <row r="46" spans="1:11">
      <c r="A46" s="7"/>
      <c r="B46" s="54"/>
      <c r="C46" s="55"/>
      <c r="D46" s="54"/>
      <c r="E46" s="54"/>
      <c r="F46" s="54"/>
      <c r="G46" s="7"/>
      <c r="H46" s="7"/>
      <c r="I46" s="7"/>
      <c r="K46" s="7"/>
    </row>
    <row r="47" spans="1:11" ht="18">
      <c r="A47" s="74" t="s">
        <v>86</v>
      </c>
      <c r="B47" s="75"/>
      <c r="C47" s="75"/>
      <c r="D47" s="75"/>
      <c r="E47" s="75"/>
      <c r="F47" s="75"/>
      <c r="G47" s="75"/>
      <c r="H47" s="75"/>
      <c r="I47" s="75"/>
      <c r="K47" s="7"/>
    </row>
    <row r="48" spans="1:11">
      <c r="A48" s="71" t="s">
        <v>111</v>
      </c>
      <c r="B48" s="54" t="s">
        <v>26</v>
      </c>
      <c r="C48" s="73" t="s">
        <v>110</v>
      </c>
      <c r="D48" s="54" t="s">
        <v>27</v>
      </c>
      <c r="K48" s="7"/>
    </row>
    <row r="49" spans="1:11">
      <c r="A49" s="7" t="s">
        <v>69</v>
      </c>
      <c r="B49" s="54">
        <v>354.06622240733032</v>
      </c>
      <c r="C49" s="54">
        <v>131.85480171108085</v>
      </c>
      <c r="D49" s="54">
        <v>76.126405261837263</v>
      </c>
      <c r="K49" s="7"/>
    </row>
    <row r="50" spans="1:11">
      <c r="A50" s="53" t="s">
        <v>23</v>
      </c>
      <c r="B50" s="54">
        <v>329.78009162848815</v>
      </c>
      <c r="C50" s="54">
        <v>176.26891513953359</v>
      </c>
      <c r="D50" s="54">
        <v>101.76890560557302</v>
      </c>
      <c r="K50" s="7"/>
    </row>
    <row r="51" spans="1:11">
      <c r="A51" s="53" t="s">
        <v>24</v>
      </c>
      <c r="B51" s="54">
        <v>282.48604748021654</v>
      </c>
      <c r="C51" s="54">
        <v>57.689960669457086</v>
      </c>
      <c r="D51" s="54">
        <v>68.822245116380685</v>
      </c>
      <c r="K51" s="7"/>
    </row>
    <row r="52" spans="1:11">
      <c r="A52" s="53" t="s">
        <v>25</v>
      </c>
      <c r="B52" s="54">
        <v>185.34152436484797</v>
      </c>
      <c r="C52" s="54">
        <v>119.20362523253038</v>
      </c>
      <c r="D52" s="54">
        <v>33.307314322049976</v>
      </c>
      <c r="K52" s="7"/>
    </row>
    <row r="53" spans="1:11">
      <c r="A53" s="71" t="s">
        <v>112</v>
      </c>
      <c r="B53" s="54"/>
      <c r="C53" s="54"/>
      <c r="D53" s="54"/>
      <c r="K53" s="7"/>
    </row>
    <row r="54" spans="1:11">
      <c r="A54" s="7" t="s">
        <v>69</v>
      </c>
      <c r="B54" s="54">
        <v>2361.152905039567</v>
      </c>
      <c r="C54" s="54">
        <v>1191.0472428839296</v>
      </c>
      <c r="D54" s="54">
        <v>486.24300076906172</v>
      </c>
    </row>
    <row r="55" spans="1:11">
      <c r="A55" s="53" t="s">
        <v>23</v>
      </c>
      <c r="B55" s="54">
        <v>12830.039306538943</v>
      </c>
      <c r="C55" s="54">
        <v>10408.182542410394</v>
      </c>
      <c r="D55" s="54">
        <v>4249.1227297748674</v>
      </c>
    </row>
    <row r="56" spans="1:11">
      <c r="A56" s="53" t="s">
        <v>24</v>
      </c>
      <c r="B56" s="54">
        <v>4561.3076232054682</v>
      </c>
      <c r="C56" s="54">
        <v>4334.4150779958891</v>
      </c>
      <c r="D56" s="54">
        <v>841.08266796571002</v>
      </c>
    </row>
    <row r="57" spans="1:11">
      <c r="A57" s="53" t="s">
        <v>25</v>
      </c>
      <c r="B57" s="54">
        <v>10285.980190545606</v>
      </c>
      <c r="C57" s="54">
        <v>1880.7180202682125</v>
      </c>
      <c r="D57" s="54">
        <v>1769.5175457526134</v>
      </c>
    </row>
    <row r="58" spans="1:11" ht="18">
      <c r="A58" s="74" t="s">
        <v>87</v>
      </c>
      <c r="B58" s="75"/>
      <c r="C58" s="75"/>
      <c r="D58" s="75"/>
      <c r="E58" s="75"/>
      <c r="F58" s="75"/>
      <c r="G58" s="75"/>
      <c r="H58" s="75"/>
      <c r="I58" s="75"/>
    </row>
    <row r="59" spans="1:11">
      <c r="B59" s="58" t="s">
        <v>9</v>
      </c>
      <c r="C59" s="58" t="s">
        <v>8</v>
      </c>
      <c r="D59" s="58" t="s">
        <v>11</v>
      </c>
      <c r="E59" s="58" t="s">
        <v>10</v>
      </c>
      <c r="F59" s="58" t="s">
        <v>12</v>
      </c>
      <c r="G59" s="58" t="s">
        <v>13</v>
      </c>
      <c r="H59" s="58" t="s">
        <v>15</v>
      </c>
      <c r="I59" s="58" t="s">
        <v>14</v>
      </c>
    </row>
    <row r="60" spans="1:11">
      <c r="B60" s="58">
        <v>2.4529577028254339</v>
      </c>
      <c r="C60" s="58">
        <v>2.3396008387669491</v>
      </c>
      <c r="D60" s="58">
        <v>2.4349843318135331</v>
      </c>
      <c r="E60" s="58">
        <v>2.1152049001367126</v>
      </c>
      <c r="F60" s="58">
        <v>3.0075871900698288</v>
      </c>
      <c r="G60" s="58">
        <v>3.8051669922917983</v>
      </c>
      <c r="H60" s="58">
        <v>3.8786094501669628</v>
      </c>
      <c r="I60" s="58">
        <v>3.7248986506029595</v>
      </c>
    </row>
    <row r="61" spans="1:11">
      <c r="B61" s="58">
        <v>2.4349843318135331</v>
      </c>
      <c r="C61" s="58">
        <v>2.7267407833485526</v>
      </c>
      <c r="D61" s="58">
        <v>2.6090318483592281</v>
      </c>
      <c r="E61" s="58">
        <v>2.2558238410301752</v>
      </c>
      <c r="F61" s="58">
        <v>3.208502032850542</v>
      </c>
      <c r="G61" s="58">
        <v>3.618080348934654</v>
      </c>
      <c r="H61" s="58">
        <v>3.447945596686302</v>
      </c>
      <c r="I61" s="58">
        <v>4.1692487337028687</v>
      </c>
    </row>
    <row r="62" spans="1:11">
      <c r="B62" s="58">
        <v>2.7042999143003077</v>
      </c>
      <c r="C62" s="58">
        <v>2.3761176725927116</v>
      </c>
      <c r="D62" s="58">
        <v>2.2271786595806451</v>
      </c>
      <c r="E62" s="58">
        <v>2.3899059570783447</v>
      </c>
      <c r="F62" s="58">
        <v>3.1692487337028687</v>
      </c>
      <c r="G62" s="58">
        <v>3.7377675767922804</v>
      </c>
      <c r="H62" s="58">
        <v>3.6425202614359962</v>
      </c>
      <c r="I62" s="58">
        <v>3.9711898566869759</v>
      </c>
    </row>
    <row r="63" spans="1:11">
      <c r="B63" s="58"/>
      <c r="C63" s="58"/>
      <c r="D63" s="58"/>
      <c r="E63" s="58"/>
      <c r="F63" s="58">
        <v>3.6096471813977913</v>
      </c>
      <c r="G63" s="58">
        <v>4.214888831511943</v>
      </c>
      <c r="H63" s="58">
        <v>3.5011911086395271</v>
      </c>
      <c r="I63" s="58">
        <v>3.8353111340146628</v>
      </c>
    </row>
    <row r="64" spans="1:11">
      <c r="B64" s="58"/>
      <c r="C64" s="58"/>
      <c r="D64" s="58"/>
      <c r="E64" s="58"/>
      <c r="F64" s="58">
        <v>3.5227334851194758</v>
      </c>
      <c r="G64" s="58">
        <v>4.1082279868961145</v>
      </c>
      <c r="H64" s="58">
        <v>3.6882777519966714</v>
      </c>
      <c r="I64" s="58">
        <v>4.2101075595659605</v>
      </c>
    </row>
    <row r="65" spans="2:9">
      <c r="B65" s="58"/>
      <c r="C65" s="58"/>
      <c r="D65" s="58"/>
      <c r="E65" s="58"/>
      <c r="F65" s="58">
        <v>3.4238686549389783</v>
      </c>
      <c r="G65" s="58">
        <v>4.5016871936184737</v>
      </c>
      <c r="H65" s="58"/>
      <c r="I65" s="58">
        <v>3.9646589895280182</v>
      </c>
    </row>
    <row r="66" spans="2:9">
      <c r="B66" s="15" t="s">
        <v>28</v>
      </c>
      <c r="C66"/>
    </row>
    <row r="67" spans="2:9">
      <c r="B67" s="15" t="s">
        <v>29</v>
      </c>
      <c r="C67"/>
    </row>
    <row r="68" spans="2:9">
      <c r="B68" s="15" t="s">
        <v>30</v>
      </c>
      <c r="C68"/>
    </row>
    <row r="69" spans="2:9">
      <c r="C69"/>
    </row>
    <row r="70" spans="2:9">
      <c r="B70" s="110" t="s">
        <v>31</v>
      </c>
      <c r="C70" s="111"/>
      <c r="D70" s="111"/>
      <c r="E70" s="111"/>
      <c r="F70" s="112"/>
    </row>
    <row r="71" spans="2:9" ht="12.75" customHeight="1">
      <c r="B71" s="16"/>
      <c r="C71" s="17" t="s">
        <v>32</v>
      </c>
      <c r="D71" s="17" t="s">
        <v>33</v>
      </c>
      <c r="E71" s="17" t="s">
        <v>34</v>
      </c>
      <c r="F71" s="17" t="s">
        <v>35</v>
      </c>
    </row>
    <row r="72" spans="2:9">
      <c r="B72" s="30"/>
      <c r="C72" s="31" t="s">
        <v>97</v>
      </c>
      <c r="D72" s="31" t="s">
        <v>65</v>
      </c>
      <c r="E72" s="31" t="s">
        <v>24</v>
      </c>
      <c r="F72" s="31" t="s">
        <v>66</v>
      </c>
    </row>
    <row r="73" spans="2:9">
      <c r="B73" s="113" t="s">
        <v>67</v>
      </c>
      <c r="C73" s="18">
        <v>2.4529580000000002</v>
      </c>
      <c r="D73" s="18">
        <v>2.339601</v>
      </c>
      <c r="E73" s="18">
        <v>2.434984</v>
      </c>
      <c r="F73" s="18">
        <v>2.115205</v>
      </c>
    </row>
    <row r="74" spans="2:9" ht="12.75" customHeight="1">
      <c r="B74" s="114"/>
      <c r="C74" s="19">
        <v>2.434984</v>
      </c>
      <c r="D74" s="19">
        <v>2.7267410000000001</v>
      </c>
      <c r="E74" s="19">
        <v>2.609032</v>
      </c>
      <c r="F74" s="19">
        <v>2.2558240000000001</v>
      </c>
    </row>
    <row r="75" spans="2:9">
      <c r="B75" s="114"/>
      <c r="C75" s="19">
        <v>2.7042999999999999</v>
      </c>
      <c r="D75" s="19">
        <v>2.376118</v>
      </c>
      <c r="E75" s="19">
        <v>2.227179</v>
      </c>
      <c r="F75" s="19">
        <v>2.3899059999999999</v>
      </c>
    </row>
    <row r="76" spans="2:9">
      <c r="B76" s="115"/>
      <c r="C76" s="20"/>
      <c r="D76" s="20"/>
      <c r="E76" s="20"/>
      <c r="F76" s="20"/>
    </row>
    <row r="77" spans="2:9">
      <c r="B77" s="113" t="s">
        <v>68</v>
      </c>
      <c r="C77" s="18">
        <v>3.007587</v>
      </c>
      <c r="D77" s="18">
        <v>3.805167</v>
      </c>
      <c r="E77" s="18">
        <v>3.878609</v>
      </c>
      <c r="F77" s="18">
        <v>3.7248990000000002</v>
      </c>
    </row>
    <row r="78" spans="2:9" ht="12.75" customHeight="1">
      <c r="B78" s="114"/>
      <c r="C78" s="19">
        <v>3.2085020000000002</v>
      </c>
      <c r="D78" s="19">
        <v>3.61808</v>
      </c>
      <c r="E78" s="19">
        <v>3.447946</v>
      </c>
      <c r="F78" s="19">
        <v>4.1692489999999998</v>
      </c>
    </row>
    <row r="79" spans="2:9">
      <c r="B79" s="114"/>
      <c r="C79" s="19">
        <v>3.1692490000000002</v>
      </c>
      <c r="D79" s="19">
        <v>3.737768</v>
      </c>
      <c r="E79" s="19">
        <v>3.6425200000000002</v>
      </c>
      <c r="F79" s="19">
        <v>3.97119</v>
      </c>
    </row>
    <row r="80" spans="2:9">
      <c r="B80" s="114"/>
      <c r="C80" s="19">
        <v>3.6096469999999998</v>
      </c>
      <c r="D80" s="19">
        <v>4.2148890000000003</v>
      </c>
      <c r="E80" s="19">
        <v>3.5011909999999999</v>
      </c>
      <c r="F80" s="19">
        <v>3.8353109999999999</v>
      </c>
    </row>
    <row r="81" spans="2:7">
      <c r="B81" s="114"/>
      <c r="C81" s="19">
        <v>3.5227330000000001</v>
      </c>
      <c r="D81" s="19">
        <v>4.1082280000000004</v>
      </c>
      <c r="E81" s="19">
        <v>3.6882779999999999</v>
      </c>
      <c r="F81" s="19">
        <v>4.210108</v>
      </c>
    </row>
    <row r="82" spans="2:7">
      <c r="B82" s="114"/>
      <c r="C82" s="19">
        <v>3.4238689999999998</v>
      </c>
      <c r="D82" s="19">
        <v>4.5016870000000004</v>
      </c>
      <c r="E82" s="19"/>
      <c r="F82" s="19">
        <v>3.9646590000000002</v>
      </c>
    </row>
    <row r="83" spans="2:7">
      <c r="B83" s="115"/>
      <c r="C83" s="20"/>
      <c r="D83" s="20"/>
      <c r="E83" s="20"/>
      <c r="F83" s="20"/>
    </row>
    <row r="85" spans="2:7">
      <c r="B85" s="141" t="s">
        <v>36</v>
      </c>
      <c r="C85" s="142"/>
      <c r="D85" s="122" t="s">
        <v>37</v>
      </c>
      <c r="E85" s="123"/>
      <c r="F85" s="123"/>
      <c r="G85" s="124"/>
    </row>
    <row r="86" spans="2:7" ht="12.75" customHeight="1">
      <c r="B86" s="143"/>
      <c r="C86" s="144"/>
      <c r="D86" s="125" t="s">
        <v>38</v>
      </c>
      <c r="E86" s="126"/>
      <c r="F86" s="126"/>
      <c r="G86" s="127"/>
    </row>
    <row r="87" spans="2:7">
      <c r="B87" s="143"/>
      <c r="C87" s="144"/>
      <c r="D87" s="125" t="s">
        <v>39</v>
      </c>
      <c r="E87" s="126"/>
      <c r="F87" s="126"/>
      <c r="G87" s="127"/>
    </row>
    <row r="88" spans="2:7">
      <c r="B88" s="143"/>
      <c r="C88" s="144"/>
      <c r="D88" s="125" t="s">
        <v>40</v>
      </c>
      <c r="E88" s="126"/>
      <c r="F88" s="126"/>
      <c r="G88" s="127"/>
    </row>
    <row r="89" spans="2:7" ht="15">
      <c r="B89" s="143"/>
      <c r="C89" s="144"/>
      <c r="D89" s="125" t="s">
        <v>41</v>
      </c>
      <c r="E89" s="126"/>
      <c r="F89" s="126"/>
      <c r="G89" s="127"/>
    </row>
    <row r="90" spans="2:7">
      <c r="B90" s="145"/>
      <c r="C90" s="146"/>
      <c r="D90" s="128" t="s">
        <v>42</v>
      </c>
      <c r="E90" s="129"/>
      <c r="F90" s="129"/>
      <c r="G90" s="130"/>
    </row>
    <row r="91" spans="2:7">
      <c r="B91" s="27"/>
      <c r="C91" s="21" t="s">
        <v>43</v>
      </c>
      <c r="D91" s="21" t="s">
        <v>44</v>
      </c>
      <c r="E91" s="21" t="s">
        <v>45</v>
      </c>
      <c r="F91" s="21" t="s">
        <v>46</v>
      </c>
      <c r="G91" s="21" t="s">
        <v>47</v>
      </c>
    </row>
    <row r="92" spans="2:7">
      <c r="B92" s="113" t="s">
        <v>48</v>
      </c>
      <c r="C92" s="18">
        <v>3</v>
      </c>
      <c r="D92" s="18">
        <v>3</v>
      </c>
      <c r="E92" s="18">
        <v>3</v>
      </c>
      <c r="F92" s="18">
        <v>3</v>
      </c>
      <c r="G92" s="18">
        <v>12</v>
      </c>
    </row>
    <row r="93" spans="2:7">
      <c r="B93" s="114"/>
      <c r="C93" s="19">
        <v>7.5922419999999997</v>
      </c>
      <c r="D93" s="19">
        <v>7.4424599999999996</v>
      </c>
      <c r="E93" s="19">
        <v>7.2711949999999996</v>
      </c>
      <c r="F93" s="19">
        <v>6.7609349999999999</v>
      </c>
      <c r="G93" s="19">
        <v>29.066800000000001</v>
      </c>
    </row>
    <row r="94" spans="2:7">
      <c r="B94" s="114"/>
      <c r="C94" s="32">
        <v>2.5306999999999999</v>
      </c>
      <c r="D94" s="32">
        <v>2.4807999999999999</v>
      </c>
      <c r="E94" s="32">
        <v>2.4237000000000002</v>
      </c>
      <c r="F94" s="32">
        <v>2.2536</v>
      </c>
      <c r="G94" s="32">
        <v>2.4222000000000001</v>
      </c>
    </row>
    <row r="95" spans="2:7">
      <c r="B95" s="114"/>
      <c r="C95" s="19">
        <v>19.25938852002</v>
      </c>
      <c r="D95" s="19">
        <v>18.554786070205999</v>
      </c>
      <c r="E95" s="19">
        <v>17.696521355321</v>
      </c>
      <c r="F95" s="19">
        <v>15.2744847998369</v>
      </c>
      <c r="G95" s="19">
        <v>70.785200000000003</v>
      </c>
    </row>
    <row r="96" spans="2:7">
      <c r="B96" s="114"/>
      <c r="C96" s="19">
        <v>0.02</v>
      </c>
      <c r="D96" s="19">
        <v>0.05</v>
      </c>
      <c r="E96" s="19">
        <v>0.04</v>
      </c>
      <c r="F96" s="19">
        <v>0.02</v>
      </c>
      <c r="G96" s="19">
        <v>0.03</v>
      </c>
    </row>
    <row r="97" spans="2:7">
      <c r="B97" s="114"/>
      <c r="C97" s="19">
        <v>0.15</v>
      </c>
      <c r="D97" s="19">
        <v>0.21</v>
      </c>
      <c r="E97" s="19">
        <v>0.19</v>
      </c>
      <c r="F97" s="19">
        <v>0.14000000000000001</v>
      </c>
      <c r="G97" s="19">
        <v>0.19</v>
      </c>
    </row>
    <row r="98" spans="2:7">
      <c r="B98" s="115"/>
      <c r="C98" s="20">
        <v>0.09</v>
      </c>
      <c r="D98" s="20">
        <v>0.12</v>
      </c>
      <c r="E98" s="20">
        <v>0.11</v>
      </c>
      <c r="F98" s="20">
        <v>0.08</v>
      </c>
      <c r="G98" s="20">
        <v>0.05</v>
      </c>
    </row>
    <row r="99" spans="2:7">
      <c r="B99" s="113" t="s">
        <v>49</v>
      </c>
      <c r="C99" s="18">
        <v>6</v>
      </c>
      <c r="D99" s="18">
        <v>6</v>
      </c>
      <c r="E99" s="18">
        <v>5</v>
      </c>
      <c r="F99" s="18">
        <v>6</v>
      </c>
      <c r="G99" s="18">
        <v>23</v>
      </c>
    </row>
    <row r="100" spans="2:7">
      <c r="B100" s="114"/>
      <c r="C100" s="19">
        <v>19.941586999999998</v>
      </c>
      <c r="D100" s="19">
        <v>23.985818999999999</v>
      </c>
      <c r="E100" s="19">
        <v>18.158543999999999</v>
      </c>
      <c r="F100" s="19">
        <v>23.875415999999898</v>
      </c>
      <c r="G100" s="19">
        <v>85.961399999999998</v>
      </c>
    </row>
    <row r="101" spans="2:7">
      <c r="B101" s="114"/>
      <c r="C101" s="32">
        <v>3.3235999999999999</v>
      </c>
      <c r="D101" s="32">
        <v>3.9975999999999998</v>
      </c>
      <c r="E101" s="32">
        <v>3.6316999999999999</v>
      </c>
      <c r="F101" s="32">
        <v>3.9792000000000001</v>
      </c>
      <c r="G101" s="32">
        <v>3.7374999999999998</v>
      </c>
    </row>
    <row r="102" spans="2:7">
      <c r="B102" s="114"/>
      <c r="C102" s="19">
        <v>66.546282053633007</v>
      </c>
      <c r="D102" s="19">
        <v>96.448720834387004</v>
      </c>
      <c r="E102" s="19">
        <v>66.061624367961997</v>
      </c>
      <c r="F102" s="19">
        <v>95.181000624967993</v>
      </c>
      <c r="G102" s="19">
        <v>324.23759999999999</v>
      </c>
    </row>
    <row r="103" spans="2:7">
      <c r="B103" s="114"/>
      <c r="C103" s="19">
        <v>0.05</v>
      </c>
      <c r="D103" s="19">
        <v>0.11</v>
      </c>
      <c r="E103" s="19">
        <v>0.03</v>
      </c>
      <c r="F103" s="19">
        <v>0.04</v>
      </c>
      <c r="G103" s="19">
        <v>0.13</v>
      </c>
    </row>
    <row r="104" spans="2:7">
      <c r="B104" s="114"/>
      <c r="C104" s="19">
        <v>0.23</v>
      </c>
      <c r="D104" s="19">
        <v>0.34</v>
      </c>
      <c r="E104" s="19">
        <v>0.17</v>
      </c>
      <c r="F104" s="19">
        <v>0.19</v>
      </c>
      <c r="G104" s="19">
        <v>0.37</v>
      </c>
    </row>
    <row r="105" spans="2:7">
      <c r="B105" s="115"/>
      <c r="C105" s="20">
        <v>0.09</v>
      </c>
      <c r="D105" s="20">
        <v>0.14000000000000001</v>
      </c>
      <c r="E105" s="20">
        <v>0.08</v>
      </c>
      <c r="F105" s="20">
        <v>0.08</v>
      </c>
      <c r="G105" s="20">
        <v>0.08</v>
      </c>
    </row>
    <row r="106" spans="2:7">
      <c r="B106" s="113" t="s">
        <v>47</v>
      </c>
      <c r="C106" s="18">
        <v>9</v>
      </c>
      <c r="D106" s="18">
        <v>9</v>
      </c>
      <c r="E106" s="18">
        <v>8</v>
      </c>
      <c r="F106" s="18">
        <v>9</v>
      </c>
      <c r="G106" s="18">
        <v>35</v>
      </c>
    </row>
    <row r="107" spans="2:7">
      <c r="B107" s="114"/>
      <c r="C107" s="19">
        <v>27.533799999999999</v>
      </c>
      <c r="D107" s="19">
        <v>31.4283</v>
      </c>
      <c r="E107" s="19">
        <v>25.4297</v>
      </c>
      <c r="F107" s="19">
        <v>30.636399999999998</v>
      </c>
      <c r="G107" s="19">
        <v>115.0282</v>
      </c>
    </row>
    <row r="108" spans="2:7">
      <c r="B108" s="114"/>
      <c r="C108" s="19">
        <v>3.0592999999999999</v>
      </c>
      <c r="D108" s="19">
        <v>3.492</v>
      </c>
      <c r="E108" s="19">
        <v>3.1787000000000001</v>
      </c>
      <c r="F108" s="19">
        <v>3.4039999999999999</v>
      </c>
      <c r="G108" s="19">
        <v>3.2865000000000002</v>
      </c>
    </row>
    <row r="109" spans="2:7">
      <c r="B109" s="114"/>
      <c r="C109" s="19">
        <v>85.805700000000002</v>
      </c>
      <c r="D109" s="19">
        <v>115.0035</v>
      </c>
      <c r="E109" s="19">
        <v>83.758099999999999</v>
      </c>
      <c r="F109" s="19">
        <v>110.4555</v>
      </c>
      <c r="G109" s="19">
        <v>395.02280000000002</v>
      </c>
    </row>
    <row r="110" spans="2:7">
      <c r="B110" s="114"/>
      <c r="C110" s="19">
        <v>0.2</v>
      </c>
      <c r="D110" s="19">
        <v>0.66</v>
      </c>
      <c r="E110" s="19">
        <v>0.42</v>
      </c>
      <c r="F110" s="19">
        <v>0.77</v>
      </c>
      <c r="G110" s="19">
        <v>0.5</v>
      </c>
    </row>
    <row r="111" spans="2:7">
      <c r="B111" s="114"/>
      <c r="C111" s="19">
        <v>0.44</v>
      </c>
      <c r="D111" s="19">
        <v>0.81</v>
      </c>
      <c r="E111" s="19">
        <v>0.65</v>
      </c>
      <c r="F111" s="19">
        <v>0.88</v>
      </c>
      <c r="G111" s="19">
        <v>0.71</v>
      </c>
    </row>
    <row r="112" spans="2:7">
      <c r="B112" s="115"/>
      <c r="C112" s="20">
        <v>0.15</v>
      </c>
      <c r="D112" s="20">
        <v>0.27</v>
      </c>
      <c r="E112" s="20">
        <v>0.23</v>
      </c>
      <c r="F112" s="20">
        <v>0.28999999999999998</v>
      </c>
      <c r="G112" s="20">
        <v>0.12</v>
      </c>
    </row>
    <row r="113" spans="1:10">
      <c r="C113"/>
    </row>
    <row r="114" spans="1:10">
      <c r="B114" s="95" t="s">
        <v>50</v>
      </c>
      <c r="C114" s="96"/>
      <c r="D114" s="96"/>
      <c r="E114" s="96"/>
      <c r="F114" s="97"/>
      <c r="G114" s="23"/>
    </row>
    <row r="115" spans="1:10" ht="12.75" customHeight="1">
      <c r="B115" s="28" t="s">
        <v>51</v>
      </c>
      <c r="C115" s="21" t="s">
        <v>17</v>
      </c>
      <c r="D115" s="21" t="s">
        <v>18</v>
      </c>
      <c r="E115" s="21" t="s">
        <v>19</v>
      </c>
      <c r="F115" s="21" t="s">
        <v>20</v>
      </c>
      <c r="G115" s="21" t="s">
        <v>52</v>
      </c>
    </row>
    <row r="116" spans="1:10">
      <c r="B116" s="29" t="s">
        <v>53</v>
      </c>
      <c r="C116" s="22">
        <v>13.64</v>
      </c>
      <c r="D116" s="22">
        <v>1</v>
      </c>
      <c r="E116" s="22">
        <v>13.64</v>
      </c>
      <c r="F116" s="22">
        <v>268.82</v>
      </c>
      <c r="G116" s="22" t="s">
        <v>54</v>
      </c>
    </row>
    <row r="117" spans="1:10">
      <c r="B117" s="29" t="s">
        <v>55</v>
      </c>
      <c r="C117" s="22">
        <v>1.06</v>
      </c>
      <c r="D117" s="22">
        <v>3</v>
      </c>
      <c r="E117" s="22">
        <v>0.35</v>
      </c>
      <c r="F117" s="22">
        <v>6.96</v>
      </c>
      <c r="G117" s="22">
        <v>1.2999999999999999E-3</v>
      </c>
    </row>
    <row r="118" spans="1:10">
      <c r="B118" s="29" t="s">
        <v>56</v>
      </c>
      <c r="C118" s="22">
        <v>0.91</v>
      </c>
      <c r="D118" s="22">
        <v>3</v>
      </c>
      <c r="E118" s="22">
        <v>0.3</v>
      </c>
      <c r="F118" s="22">
        <v>5.98</v>
      </c>
      <c r="G118" s="22">
        <v>2.8999999999999998E-3</v>
      </c>
    </row>
    <row r="119" spans="1:10">
      <c r="B119" s="29" t="s">
        <v>57</v>
      </c>
      <c r="C119" s="22">
        <v>1.37</v>
      </c>
      <c r="D119" s="22">
        <v>27</v>
      </c>
      <c r="E119" s="22">
        <v>0.05</v>
      </c>
      <c r="G119" s="24"/>
    </row>
    <row r="120" spans="1:10">
      <c r="B120" s="29" t="s">
        <v>21</v>
      </c>
      <c r="C120" s="22">
        <v>16.98</v>
      </c>
      <c r="D120" s="22">
        <v>34</v>
      </c>
      <c r="E120" s="26"/>
      <c r="F120" s="26"/>
      <c r="G120" s="25"/>
    </row>
    <row r="121" spans="1:10">
      <c r="B121" s="62"/>
      <c r="C121" s="63"/>
      <c r="D121" s="63"/>
      <c r="E121" s="64"/>
      <c r="F121" s="64"/>
      <c r="G121" s="64"/>
    </row>
    <row r="122" spans="1:10" ht="18">
      <c r="A122" s="74" t="s">
        <v>98</v>
      </c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ht="22.5" customHeight="1">
      <c r="B123" s="101" t="s">
        <v>58</v>
      </c>
      <c r="C123" s="102"/>
      <c r="D123" s="102"/>
      <c r="E123" s="102"/>
      <c r="F123" s="102"/>
      <c r="G123" s="102"/>
      <c r="H123" s="102"/>
      <c r="I123" s="103"/>
      <c r="J123" s="64"/>
    </row>
    <row r="124" spans="1:10" ht="39.75" customHeight="1">
      <c r="B124" s="35"/>
      <c r="C124" s="36" t="s">
        <v>59</v>
      </c>
      <c r="D124" s="36" t="s">
        <v>60</v>
      </c>
      <c r="E124" s="131" t="s">
        <v>61</v>
      </c>
      <c r="F124" s="132"/>
      <c r="G124" s="132"/>
      <c r="H124" s="132"/>
      <c r="I124" s="133"/>
    </row>
    <row r="125" spans="1:10">
      <c r="B125" s="37" t="s">
        <v>62</v>
      </c>
      <c r="C125" s="35">
        <v>0.16</v>
      </c>
      <c r="D125" s="35">
        <v>0.22</v>
      </c>
      <c r="E125" s="134"/>
      <c r="F125" s="135"/>
      <c r="G125" s="135"/>
      <c r="H125" s="135"/>
      <c r="I125" s="136"/>
    </row>
    <row r="126" spans="1:10">
      <c r="A126" s="1"/>
      <c r="B126" s="37" t="s">
        <v>63</v>
      </c>
      <c r="C126" s="35">
        <v>0.3</v>
      </c>
      <c r="D126" s="35">
        <v>0.37</v>
      </c>
      <c r="E126" s="134"/>
      <c r="F126" s="135"/>
      <c r="G126" s="135"/>
      <c r="H126" s="135"/>
      <c r="I126" s="136"/>
    </row>
    <row r="127" spans="1:10">
      <c r="B127" s="37" t="s">
        <v>64</v>
      </c>
      <c r="C127" s="38">
        <v>0.53</v>
      </c>
      <c r="D127" s="61">
        <v>0.64</v>
      </c>
      <c r="E127" s="137"/>
      <c r="F127" s="138"/>
      <c r="G127" s="138"/>
      <c r="H127" s="138"/>
      <c r="I127" s="139"/>
    </row>
    <row r="128" spans="1:10">
      <c r="C128"/>
    </row>
    <row r="130" spans="2:10" ht="12.75" customHeight="1">
      <c r="B130" s="13"/>
      <c r="C130" s="14" t="s">
        <v>9</v>
      </c>
      <c r="D130" s="13" t="s">
        <v>8</v>
      </c>
      <c r="E130" s="13" t="s">
        <v>11</v>
      </c>
      <c r="F130" s="13" t="s">
        <v>10</v>
      </c>
      <c r="G130" s="13" t="s">
        <v>12</v>
      </c>
      <c r="H130" s="13" t="s">
        <v>13</v>
      </c>
      <c r="I130" s="13" t="s">
        <v>15</v>
      </c>
      <c r="J130" s="13" t="s">
        <v>14</v>
      </c>
    </row>
    <row r="131" spans="2:10" ht="18" customHeight="1">
      <c r="B131" s="39" t="s">
        <v>9</v>
      </c>
      <c r="C131" s="14" t="s">
        <v>22</v>
      </c>
      <c r="D131" s="14">
        <v>4.9900000000000055E-2</v>
      </c>
      <c r="E131" s="14">
        <v>0.10699999999999976</v>
      </c>
      <c r="F131" s="14">
        <v>0.2770999999999999</v>
      </c>
      <c r="G131" s="56">
        <v>-0.79289999999999994</v>
      </c>
      <c r="H131" s="56">
        <v>-1.4668999999999999</v>
      </c>
      <c r="I131" s="56">
        <v>-1.101</v>
      </c>
      <c r="J131" s="56">
        <v>-1.4484999999999999</v>
      </c>
    </row>
    <row r="132" spans="2:10">
      <c r="B132" s="39" t="s">
        <v>8</v>
      </c>
      <c r="C132" s="14"/>
      <c r="D132" s="14" t="s">
        <v>22</v>
      </c>
      <c r="E132" s="14">
        <v>5.7099999999999707E-2</v>
      </c>
      <c r="F132" s="14">
        <v>0.22719999999999985</v>
      </c>
      <c r="G132" s="56">
        <v>-0.84279999999999999</v>
      </c>
      <c r="H132" s="56">
        <v>-1.5167999999999999</v>
      </c>
      <c r="I132" s="56">
        <v>-1.1509</v>
      </c>
      <c r="J132" s="56">
        <v>-1.4984000000000002</v>
      </c>
    </row>
    <row r="133" spans="2:10">
      <c r="B133" s="39" t="s">
        <v>11</v>
      </c>
      <c r="C133" s="14"/>
      <c r="D133" s="14"/>
      <c r="E133" s="14" t="s">
        <v>22</v>
      </c>
      <c r="F133" s="14">
        <v>0.17010000000000014</v>
      </c>
      <c r="G133" s="56">
        <v>-0.8998999999999997</v>
      </c>
      <c r="H133" s="56">
        <v>-1.5738999999999996</v>
      </c>
      <c r="I133" s="56">
        <v>-1.2079999999999997</v>
      </c>
      <c r="J133" s="56">
        <v>-1.5554999999999999</v>
      </c>
    </row>
    <row r="134" spans="2:10">
      <c r="B134" s="39" t="s">
        <v>10</v>
      </c>
      <c r="C134" s="14"/>
      <c r="D134" s="14"/>
      <c r="E134" s="14"/>
      <c r="F134" s="14" t="s">
        <v>22</v>
      </c>
      <c r="G134" s="56">
        <v>-1.0699999999999998</v>
      </c>
      <c r="H134" s="56">
        <v>-1.7439999999999998</v>
      </c>
      <c r="I134" s="56">
        <v>-1.3780999999999999</v>
      </c>
      <c r="J134" s="56">
        <v>-1.7256</v>
      </c>
    </row>
    <row r="135" spans="2:10">
      <c r="B135" s="39" t="s">
        <v>12</v>
      </c>
      <c r="C135" s="14"/>
      <c r="D135" s="14"/>
      <c r="E135" s="14"/>
      <c r="F135" s="14"/>
      <c r="G135" s="14" t="s">
        <v>22</v>
      </c>
      <c r="H135" s="56">
        <v>-0.67399999999999993</v>
      </c>
      <c r="I135" s="14">
        <v>-0.30810000000000004</v>
      </c>
      <c r="J135" s="56">
        <v>-0.65560000000000018</v>
      </c>
    </row>
    <row r="136" spans="2:10">
      <c r="B136" s="39" t="s">
        <v>13</v>
      </c>
      <c r="C136" s="14"/>
      <c r="D136" s="14"/>
      <c r="E136" s="14"/>
      <c r="F136" s="14"/>
      <c r="G136" s="14"/>
      <c r="H136" s="14" t="s">
        <v>22</v>
      </c>
      <c r="I136" s="14">
        <v>0.36589999999999989</v>
      </c>
      <c r="J136" s="14">
        <v>1.839999999999975E-2</v>
      </c>
    </row>
    <row r="137" spans="2:10">
      <c r="B137" s="39" t="s">
        <v>15</v>
      </c>
      <c r="C137" s="14"/>
      <c r="D137" s="14"/>
      <c r="E137" s="14"/>
      <c r="F137" s="14"/>
      <c r="G137" s="14"/>
      <c r="H137" s="14"/>
      <c r="I137" s="14" t="s">
        <v>22</v>
      </c>
      <c r="J137" s="14">
        <v>-0.34750000000000014</v>
      </c>
    </row>
    <row r="138" spans="2:10">
      <c r="B138" s="39" t="s">
        <v>14</v>
      </c>
      <c r="C138" s="14"/>
      <c r="D138" s="14"/>
      <c r="E138" s="14"/>
      <c r="F138" s="14"/>
      <c r="G138" s="14"/>
      <c r="H138" s="14"/>
      <c r="I138" s="14"/>
      <c r="J138" s="14" t="s">
        <v>22</v>
      </c>
    </row>
    <row r="139" spans="2:10">
      <c r="B139" s="43" t="s">
        <v>99</v>
      </c>
      <c r="C139" s="60"/>
      <c r="D139" s="42"/>
      <c r="E139" s="42"/>
    </row>
  </sheetData>
  <mergeCells count="18">
    <mergeCell ref="B73:B76"/>
    <mergeCell ref="B77:B83"/>
    <mergeCell ref="E124:I127"/>
    <mergeCell ref="B2:F2"/>
    <mergeCell ref="G2:I2"/>
    <mergeCell ref="D89:G89"/>
    <mergeCell ref="D90:G90"/>
    <mergeCell ref="B92:B98"/>
    <mergeCell ref="B99:B105"/>
    <mergeCell ref="B106:B112"/>
    <mergeCell ref="B114:F114"/>
    <mergeCell ref="B85:C90"/>
    <mergeCell ref="D85:G85"/>
    <mergeCell ref="D86:G86"/>
    <mergeCell ref="D87:G87"/>
    <mergeCell ref="D88:G88"/>
    <mergeCell ref="B123:I123"/>
    <mergeCell ref="B70:F7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zoomScale="85" zoomScaleNormal="85" workbookViewId="0">
      <selection activeCell="E84" sqref="E84"/>
    </sheetView>
  </sheetViews>
  <sheetFormatPr defaultRowHeight="12.75"/>
  <cols>
    <col min="1" max="1" width="17.85546875" customWidth="1"/>
    <col min="2" max="2" width="11.85546875" customWidth="1"/>
  </cols>
  <sheetData>
    <row r="1" spans="1:12" ht="27">
      <c r="A1" s="72" t="s">
        <v>115</v>
      </c>
    </row>
    <row r="2" spans="1:12" ht="18">
      <c r="A2" s="74" t="s">
        <v>109</v>
      </c>
      <c r="B2" s="99" t="s">
        <v>2</v>
      </c>
      <c r="C2" s="99"/>
      <c r="D2" s="99"/>
      <c r="E2" s="99"/>
      <c r="F2" s="99"/>
      <c r="G2" s="98" t="s">
        <v>3</v>
      </c>
      <c r="H2" s="98"/>
      <c r="I2" s="98"/>
      <c r="J2" s="147"/>
      <c r="K2" s="147"/>
      <c r="L2" s="147"/>
    </row>
    <row r="3" spans="1:12" ht="36.75" thickBot="1">
      <c r="A3" s="68" t="s">
        <v>116</v>
      </c>
      <c r="B3" s="68" t="s">
        <v>1</v>
      </c>
      <c r="C3" s="44" t="s">
        <v>70</v>
      </c>
      <c r="D3" s="49" t="s">
        <v>7</v>
      </c>
      <c r="E3" s="50" t="s">
        <v>0</v>
      </c>
      <c r="F3" s="70" t="s">
        <v>16</v>
      </c>
      <c r="G3" s="67" t="s">
        <v>4</v>
      </c>
      <c r="H3" s="67" t="s">
        <v>5</v>
      </c>
      <c r="I3" s="67" t="s">
        <v>6</v>
      </c>
      <c r="J3" s="67"/>
      <c r="K3" s="67"/>
      <c r="L3" s="67"/>
    </row>
    <row r="4" spans="1:12" ht="13.5" thickTop="1">
      <c r="A4" s="71" t="s">
        <v>104</v>
      </c>
      <c r="B4" s="12" t="s">
        <v>119</v>
      </c>
      <c r="C4" s="77">
        <v>205</v>
      </c>
      <c r="D4" s="54">
        <v>52442.852770125493</v>
      </c>
      <c r="E4" s="54">
        <v>6555.3565962656867</v>
      </c>
      <c r="F4">
        <f>LOG(E4)</f>
        <v>3.8165963212859282</v>
      </c>
      <c r="G4" s="47">
        <f>AVERAGE(E4:E10)</f>
        <v>10822.048624775896</v>
      </c>
      <c r="H4" s="47">
        <f>STDEV(E4:E10)</f>
        <v>4920.6985369130425</v>
      </c>
      <c r="I4" s="47">
        <f>H4/SQRT(7)</f>
        <v>1859.8492293416134</v>
      </c>
      <c r="J4" s="54"/>
      <c r="K4" s="54"/>
      <c r="L4" s="54"/>
    </row>
    <row r="5" spans="1:12">
      <c r="A5" s="7"/>
      <c r="B5" s="12" t="s">
        <v>120</v>
      </c>
      <c r="C5" s="77">
        <v>169</v>
      </c>
      <c r="D5" s="54">
        <v>43233.376186103451</v>
      </c>
      <c r="E5" s="54">
        <v>5404.1720232629314</v>
      </c>
      <c r="F5">
        <f t="shared" ref="F5:F30" si="0">LOG(E5)</f>
        <v>3.7327291648438474</v>
      </c>
      <c r="G5" s="54"/>
      <c r="H5" s="77"/>
      <c r="I5" s="54"/>
      <c r="J5" s="54"/>
      <c r="K5" s="54"/>
      <c r="L5" s="54"/>
    </row>
    <row r="6" spans="1:12">
      <c r="A6" s="7"/>
      <c r="B6" s="12" t="s">
        <v>121</v>
      </c>
      <c r="C6" s="77">
        <v>444</v>
      </c>
      <c r="D6" s="54">
        <v>113583.5445362718</v>
      </c>
      <c r="E6" s="54">
        <v>14197.943067033975</v>
      </c>
      <c r="F6">
        <f t="shared" si="0"/>
        <v>4.1522254303447941</v>
      </c>
      <c r="G6" s="54"/>
      <c r="H6" s="77"/>
      <c r="I6" s="54"/>
      <c r="J6" s="54"/>
      <c r="K6" s="54"/>
      <c r="L6" s="54"/>
    </row>
    <row r="7" spans="1:12">
      <c r="A7" s="7"/>
      <c r="B7" s="12" t="s">
        <v>122</v>
      </c>
      <c r="C7" s="77">
        <v>429</v>
      </c>
      <c r="D7" s="54">
        <v>109746.26262626261</v>
      </c>
      <c r="E7" s="54">
        <v>13718.282828282827</v>
      </c>
      <c r="F7">
        <f t="shared" si="0"/>
        <v>4.137299752414898</v>
      </c>
      <c r="G7" s="54"/>
      <c r="H7" s="77"/>
      <c r="I7" s="54"/>
      <c r="J7" s="54"/>
      <c r="K7" s="54"/>
      <c r="L7" s="54"/>
    </row>
    <row r="8" spans="1:12">
      <c r="A8" s="7"/>
      <c r="B8" s="12" t="s">
        <v>123</v>
      </c>
      <c r="C8" s="77">
        <v>584</v>
      </c>
      <c r="D8" s="54">
        <v>149398.17569635747</v>
      </c>
      <c r="E8" s="54">
        <v>18674.771962044684</v>
      </c>
      <c r="F8">
        <f t="shared" si="0"/>
        <v>4.2712553073425736</v>
      </c>
      <c r="G8" s="54"/>
      <c r="H8" s="77"/>
      <c r="I8" s="54"/>
      <c r="J8" s="54"/>
      <c r="K8" s="54"/>
      <c r="L8" s="54"/>
    </row>
    <row r="9" spans="1:12">
      <c r="A9" s="7"/>
      <c r="B9" s="12" t="s">
        <v>124</v>
      </c>
      <c r="C9" s="77">
        <v>213</v>
      </c>
      <c r="D9" s="54">
        <v>54489.403122130389</v>
      </c>
      <c r="E9" s="54">
        <v>6811.1753902662986</v>
      </c>
      <c r="F9">
        <f t="shared" si="0"/>
        <v>3.8332220636689116</v>
      </c>
      <c r="G9" s="54"/>
      <c r="H9" s="77"/>
      <c r="I9" s="54"/>
      <c r="J9" s="54"/>
      <c r="K9" s="54"/>
      <c r="L9" s="54"/>
    </row>
    <row r="10" spans="1:12">
      <c r="A10" s="7"/>
      <c r="B10" s="12" t="s">
        <v>125</v>
      </c>
      <c r="C10" s="77">
        <v>325</v>
      </c>
      <c r="D10" s="54">
        <v>83141.108050198949</v>
      </c>
      <c r="E10" s="54">
        <v>10392.638506274869</v>
      </c>
      <c r="F10">
        <f t="shared" si="0"/>
        <v>4.0167258212090484</v>
      </c>
      <c r="G10" s="54"/>
      <c r="H10" s="77"/>
      <c r="I10" s="54"/>
      <c r="J10" s="54"/>
      <c r="K10" s="54"/>
      <c r="L10" s="54"/>
    </row>
    <row r="11" spans="1:12">
      <c r="A11" s="7"/>
      <c r="B11" s="54"/>
      <c r="C11" s="54"/>
      <c r="D11" s="54"/>
      <c r="E11" s="54"/>
      <c r="G11" s="54"/>
      <c r="H11" s="77"/>
      <c r="I11" s="54"/>
      <c r="J11" s="54"/>
      <c r="K11" s="54"/>
      <c r="L11" s="54"/>
    </row>
    <row r="12" spans="1:12">
      <c r="A12" s="53" t="s">
        <v>117</v>
      </c>
      <c r="B12" s="12" t="s">
        <v>126</v>
      </c>
      <c r="C12" s="77">
        <v>103</v>
      </c>
      <c r="D12" s="54">
        <v>258702.56949661908</v>
      </c>
      <c r="E12" s="54">
        <v>32337.821187077385</v>
      </c>
      <c r="F12">
        <f t="shared" si="0"/>
        <v>4.5097107552640709</v>
      </c>
      <c r="G12" s="47">
        <f>AVERAGE(E12:E16)</f>
        <v>15949.138993238168</v>
      </c>
      <c r="H12" s="47">
        <f>STDEV(E12:E16)</f>
        <v>10647.808019581362</v>
      </c>
      <c r="I12" s="47">
        <f>H12/SQRT(5)</f>
        <v>4761.8445086302672</v>
      </c>
      <c r="J12" s="54"/>
      <c r="K12" s="54"/>
      <c r="L12" s="54"/>
    </row>
    <row r="13" spans="1:12">
      <c r="A13" s="7"/>
      <c r="B13" s="12" t="s">
        <v>127</v>
      </c>
      <c r="C13" s="77">
        <v>55</v>
      </c>
      <c r="D13" s="54">
        <v>138142.1487603306</v>
      </c>
      <c r="E13" s="54">
        <v>17267.768595041325</v>
      </c>
      <c r="F13">
        <f t="shared" si="0"/>
        <v>4.2372362200531422</v>
      </c>
      <c r="G13" s="54"/>
      <c r="H13" s="54"/>
      <c r="I13" s="54"/>
      <c r="J13" s="54"/>
      <c r="K13" s="54"/>
      <c r="L13" s="54"/>
    </row>
    <row r="14" spans="1:12">
      <c r="A14" s="7"/>
      <c r="B14" s="12" t="s">
        <v>128</v>
      </c>
      <c r="C14" s="77">
        <v>37</v>
      </c>
      <c r="D14" s="54">
        <v>92931.990984222386</v>
      </c>
      <c r="E14" s="54">
        <v>11616.498873027798</v>
      </c>
      <c r="F14">
        <f t="shared" si="0"/>
        <v>4.0650752546258939</v>
      </c>
      <c r="G14" s="54"/>
      <c r="H14" s="54"/>
      <c r="I14" s="54"/>
      <c r="J14" s="54"/>
      <c r="K14" s="54"/>
      <c r="L14" s="54"/>
    </row>
    <row r="15" spans="1:12">
      <c r="A15" s="7"/>
      <c r="B15" s="12" t="s">
        <v>129</v>
      </c>
      <c r="C15" s="77">
        <v>49</v>
      </c>
      <c r="D15" s="54">
        <v>123072.09616829451</v>
      </c>
      <c r="E15" s="54">
        <v>15384.012021036813</v>
      </c>
      <c r="F15">
        <f t="shared" si="0"/>
        <v>4.1870696105874119</v>
      </c>
      <c r="G15" s="54"/>
      <c r="H15" s="54"/>
      <c r="I15" s="54"/>
      <c r="J15" s="54"/>
      <c r="K15" s="54"/>
      <c r="L15" s="54"/>
    </row>
    <row r="16" spans="1:12">
      <c r="A16" s="7"/>
      <c r="B16" s="12" t="s">
        <v>130</v>
      </c>
      <c r="C16" s="77">
        <v>10</v>
      </c>
      <c r="D16" s="54">
        <v>25116.754320060103</v>
      </c>
      <c r="E16" s="54">
        <v>3139.5942900075129</v>
      </c>
      <c r="F16">
        <f t="shared" si="0"/>
        <v>3.4968735305588985</v>
      </c>
      <c r="G16" s="54"/>
      <c r="H16" s="54"/>
      <c r="I16" s="54"/>
      <c r="J16" s="54"/>
      <c r="K16" s="54"/>
      <c r="L16" s="54"/>
    </row>
    <row r="17" spans="1:12">
      <c r="A17" s="7"/>
      <c r="B17" s="12"/>
      <c r="C17" s="54"/>
      <c r="D17" s="54"/>
      <c r="E17" s="54"/>
      <c r="G17" s="54"/>
      <c r="H17" s="54"/>
      <c r="I17" s="54"/>
      <c r="J17" s="54"/>
      <c r="K17" s="54"/>
      <c r="L17" s="54"/>
    </row>
    <row r="18" spans="1:12">
      <c r="A18" s="53" t="s">
        <v>118</v>
      </c>
      <c r="B18" s="12" t="s">
        <v>126</v>
      </c>
      <c r="C18" s="77">
        <v>141</v>
      </c>
      <c r="D18" s="54">
        <v>354146.23591284745</v>
      </c>
      <c r="E18" s="54">
        <v>44268.279489105931</v>
      </c>
      <c r="F18">
        <f t="shared" si="0"/>
        <v>4.6460926432142786</v>
      </c>
      <c r="G18" s="47">
        <f>AVERAGE(E18:E24)</f>
        <v>25654.970484061392</v>
      </c>
      <c r="H18" s="47">
        <f>STDEV(E18:E24)</f>
        <v>20345.858358293088</v>
      </c>
      <c r="I18" s="47">
        <f>H18/SQRT(7)</f>
        <v>7690.0116323126276</v>
      </c>
      <c r="J18" s="54"/>
      <c r="K18" s="54"/>
      <c r="L18" s="54"/>
    </row>
    <row r="19" spans="1:12">
      <c r="A19" s="7"/>
      <c r="B19" s="12" t="s">
        <v>127</v>
      </c>
      <c r="C19" s="77">
        <v>31</v>
      </c>
      <c r="D19" s="54">
        <v>77861.938392186319</v>
      </c>
      <c r="E19" s="54">
        <v>9732.7422990232899</v>
      </c>
      <c r="F19">
        <f t="shared" si="0"/>
        <v>3.9882352243931711</v>
      </c>
      <c r="G19" s="54"/>
      <c r="H19" s="54"/>
      <c r="I19" s="54"/>
      <c r="J19" s="54"/>
      <c r="K19" s="54"/>
      <c r="L19" s="54"/>
    </row>
    <row r="20" spans="1:12">
      <c r="A20" s="7"/>
      <c r="B20" s="12" t="s">
        <v>128</v>
      </c>
      <c r="C20" s="77">
        <v>102</v>
      </c>
      <c r="D20" s="54">
        <v>256190.89406461306</v>
      </c>
      <c r="E20" s="54">
        <v>32023.861758076633</v>
      </c>
      <c r="F20">
        <f t="shared" si="0"/>
        <v>4.505473702320816</v>
      </c>
      <c r="G20" s="54"/>
      <c r="H20" s="54"/>
      <c r="I20" s="54"/>
      <c r="J20" s="54"/>
      <c r="K20" s="54"/>
      <c r="L20" s="54"/>
    </row>
    <row r="21" spans="1:12">
      <c r="A21" s="7"/>
      <c r="B21" s="12" t="s">
        <v>129</v>
      </c>
      <c r="C21" s="77">
        <v>21</v>
      </c>
      <c r="D21" s="54">
        <v>52745.18407212622</v>
      </c>
      <c r="E21" s="54">
        <v>6593.1480090157775</v>
      </c>
      <c r="F21">
        <f t="shared" si="0"/>
        <v>3.819092825292818</v>
      </c>
      <c r="G21" s="54"/>
      <c r="H21" s="54"/>
      <c r="I21" s="54"/>
      <c r="J21" s="54"/>
      <c r="K21" s="54"/>
      <c r="L21" s="54"/>
    </row>
    <row r="22" spans="1:12">
      <c r="A22" s="7"/>
      <c r="B22" s="12" t="s">
        <v>130</v>
      </c>
      <c r="C22" s="77">
        <v>37</v>
      </c>
      <c r="D22" s="54">
        <v>92931.990984222386</v>
      </c>
      <c r="E22" s="54">
        <v>11616.498873027798</v>
      </c>
      <c r="F22">
        <f t="shared" si="0"/>
        <v>4.0650752546258939</v>
      </c>
      <c r="G22" s="54"/>
      <c r="H22" s="54"/>
      <c r="I22" s="54"/>
      <c r="J22" s="54"/>
      <c r="K22" s="54"/>
      <c r="L22" s="54"/>
    </row>
    <row r="23" spans="1:12">
      <c r="A23" s="7"/>
      <c r="B23" s="12" t="s">
        <v>131</v>
      </c>
      <c r="C23" s="77">
        <v>49</v>
      </c>
      <c r="D23" s="54">
        <v>123072.09616829451</v>
      </c>
      <c r="E23" s="54">
        <v>15384.012021036813</v>
      </c>
      <c r="F23">
        <f t="shared" si="0"/>
        <v>4.1870696105874119</v>
      </c>
      <c r="G23" s="54"/>
      <c r="H23" s="54"/>
      <c r="I23" s="54"/>
      <c r="J23" s="54"/>
      <c r="K23" s="54"/>
      <c r="L23" s="54"/>
    </row>
    <row r="24" spans="1:12">
      <c r="A24" s="7"/>
      <c r="B24" s="12" t="s">
        <v>132</v>
      </c>
      <c r="C24" s="77">
        <v>191</v>
      </c>
      <c r="D24" s="54">
        <v>479730.00751314801</v>
      </c>
      <c r="E24" s="54">
        <v>59966.250939143501</v>
      </c>
      <c r="F24">
        <f t="shared" si="0"/>
        <v>4.7779068978066261</v>
      </c>
      <c r="G24" s="54"/>
      <c r="H24" s="54"/>
      <c r="I24" s="54"/>
      <c r="J24" s="54"/>
      <c r="K24" s="54"/>
      <c r="L24" s="54"/>
    </row>
    <row r="25" spans="1:12">
      <c r="G25" s="54"/>
      <c r="H25" s="54"/>
      <c r="I25" s="54"/>
      <c r="J25" s="54"/>
      <c r="K25" s="54"/>
      <c r="L25" s="54"/>
    </row>
    <row r="26" spans="1:12">
      <c r="A26" s="53" t="s">
        <v>105</v>
      </c>
      <c r="B26" s="12" t="s">
        <v>119</v>
      </c>
      <c r="C26" s="77">
        <v>364</v>
      </c>
      <c r="D26" s="54">
        <v>93118.041016222822</v>
      </c>
      <c r="E26" s="54">
        <v>11639.755127027853</v>
      </c>
      <c r="F26">
        <f t="shared" si="0"/>
        <v>4.0659438438792295</v>
      </c>
      <c r="G26" s="47">
        <f>AVERAGE(E26:E30)</f>
        <v>48381.729415365771</v>
      </c>
      <c r="H26" s="47">
        <f>STDEV(E26:E30)</f>
        <v>37806.464487423822</v>
      </c>
      <c r="I26" s="47">
        <f>H26/SQRT(5)</f>
        <v>16907.564916562282</v>
      </c>
      <c r="J26" s="54"/>
      <c r="K26" s="54"/>
      <c r="L26" s="54"/>
    </row>
    <row r="27" spans="1:12">
      <c r="A27" s="7"/>
      <c r="B27" s="12" t="s">
        <v>120</v>
      </c>
      <c r="C27" s="77">
        <v>1297</v>
      </c>
      <c r="D27" s="54">
        <v>331796.97581879399</v>
      </c>
      <c r="E27" s="54">
        <v>41474.621977349248</v>
      </c>
      <c r="F27">
        <f t="shared" si="0"/>
        <v>4.6177824363142541</v>
      </c>
      <c r="G27" s="54"/>
      <c r="H27" s="54"/>
      <c r="I27" s="54"/>
      <c r="J27" s="54"/>
      <c r="K27" s="54"/>
      <c r="L27" s="54"/>
    </row>
    <row r="28" spans="1:12">
      <c r="A28" s="7"/>
      <c r="B28" s="12" t="s">
        <v>121</v>
      </c>
      <c r="C28" s="77">
        <v>460</v>
      </c>
      <c r="D28" s="54">
        <v>117676.64524028159</v>
      </c>
      <c r="E28" s="54">
        <v>14709.580655035199</v>
      </c>
      <c r="F28">
        <f t="shared" si="0"/>
        <v>4.1676002919117483</v>
      </c>
      <c r="L28" s="54"/>
    </row>
    <row r="29" spans="1:12">
      <c r="A29" s="7"/>
      <c r="B29" s="12" t="s">
        <v>122</v>
      </c>
      <c r="C29" s="77">
        <v>2412</v>
      </c>
      <c r="D29" s="54">
        <v>617034.93112947652</v>
      </c>
      <c r="E29" s="54">
        <v>77129.366391184565</v>
      </c>
      <c r="F29">
        <f t="shared" si="0"/>
        <v>4.8872197636982877</v>
      </c>
      <c r="G29" s="54"/>
      <c r="I29" s="54"/>
      <c r="J29" s="54"/>
      <c r="K29" s="54"/>
      <c r="L29" s="54"/>
    </row>
    <row r="30" spans="1:12">
      <c r="A30" s="7"/>
      <c r="B30" s="12" t="s">
        <v>123</v>
      </c>
      <c r="C30" s="77">
        <v>3032</v>
      </c>
      <c r="D30" s="69">
        <v>775642.58340985607</v>
      </c>
      <c r="E30" s="54">
        <v>96955.322926232009</v>
      </c>
      <c r="F30">
        <f t="shared" si="0"/>
        <v>4.9865716571901899</v>
      </c>
      <c r="G30" s="54"/>
      <c r="I30" s="54"/>
      <c r="J30" s="54"/>
      <c r="K30" s="54"/>
      <c r="L30" s="54"/>
    </row>
    <row r="31" spans="1:12">
      <c r="F31" s="54"/>
      <c r="G31" s="54"/>
      <c r="I31" s="54"/>
      <c r="J31" s="54"/>
      <c r="K31" s="54"/>
      <c r="L31" s="54"/>
    </row>
    <row r="32" spans="1:12" ht="18">
      <c r="A32" s="74" t="s">
        <v>86</v>
      </c>
      <c r="B32" s="75"/>
      <c r="C32" s="75"/>
      <c r="D32" s="75"/>
      <c r="E32" s="75"/>
      <c r="F32" s="90"/>
      <c r="G32" s="90"/>
      <c r="H32" s="75"/>
      <c r="I32" s="90"/>
      <c r="J32" s="54"/>
      <c r="K32" s="54"/>
      <c r="L32" s="54"/>
    </row>
    <row r="33" spans="1:12">
      <c r="A33" s="71" t="s">
        <v>112</v>
      </c>
      <c r="B33" s="54" t="s">
        <v>26</v>
      </c>
      <c r="C33" s="73" t="s">
        <v>110</v>
      </c>
      <c r="D33" s="54" t="s">
        <v>27</v>
      </c>
      <c r="F33" s="54"/>
      <c r="G33" s="54"/>
      <c r="I33" s="54"/>
      <c r="J33" s="69"/>
      <c r="K33" s="54"/>
      <c r="L33" s="54"/>
    </row>
    <row r="34" spans="1:12">
      <c r="A34" s="7" t="s">
        <v>69</v>
      </c>
      <c r="B34" s="54">
        <f>G4</f>
        <v>10822.048624775896</v>
      </c>
      <c r="C34" s="54">
        <f t="shared" ref="C34" si="1">H4</f>
        <v>4920.6985369130425</v>
      </c>
      <c r="D34" s="54">
        <f>I4</f>
        <v>1859.8492293416134</v>
      </c>
      <c r="E34" s="54"/>
      <c r="F34" s="54"/>
      <c r="G34" s="54"/>
      <c r="H34" s="54"/>
      <c r="I34" s="54"/>
      <c r="J34" s="54"/>
      <c r="K34" s="54"/>
      <c r="L34" s="54"/>
    </row>
    <row r="35" spans="1:12">
      <c r="A35" s="53" t="s">
        <v>133</v>
      </c>
      <c r="B35" s="54">
        <f>G12</f>
        <v>15949.138993238168</v>
      </c>
      <c r="C35" s="54">
        <f t="shared" ref="C35:D35" si="2">H12</f>
        <v>10647.808019581362</v>
      </c>
      <c r="D35" s="54">
        <f t="shared" si="2"/>
        <v>4761.8445086302672</v>
      </c>
      <c r="E35" s="54"/>
      <c r="F35" s="54"/>
      <c r="G35" s="54"/>
      <c r="H35" s="54"/>
      <c r="I35" s="54"/>
      <c r="J35" s="54"/>
      <c r="K35" s="54"/>
      <c r="L35" s="54"/>
    </row>
    <row r="36" spans="1:12">
      <c r="A36" s="53" t="s">
        <v>134</v>
      </c>
      <c r="B36" s="54">
        <f>G18</f>
        <v>25654.970484061392</v>
      </c>
      <c r="C36" s="54">
        <f t="shared" ref="C36:D36" si="3">H18</f>
        <v>20345.858358293088</v>
      </c>
      <c r="D36" s="54">
        <f t="shared" si="3"/>
        <v>7690.0116323126276</v>
      </c>
      <c r="E36" s="54"/>
      <c r="F36" s="54"/>
      <c r="G36" s="54"/>
      <c r="H36" s="54"/>
      <c r="I36" s="54"/>
      <c r="J36" s="54"/>
      <c r="K36" s="54"/>
      <c r="L36" s="54"/>
    </row>
    <row r="37" spans="1:12">
      <c r="A37" s="53" t="s">
        <v>23</v>
      </c>
      <c r="B37" s="54">
        <f>G26</f>
        <v>48381.729415365771</v>
      </c>
      <c r="C37" s="54">
        <f t="shared" ref="C37:D37" si="4">H26</f>
        <v>37806.464487423822</v>
      </c>
      <c r="D37" s="54">
        <f t="shared" si="4"/>
        <v>16907.564916562282</v>
      </c>
    </row>
    <row r="38" spans="1:12">
      <c r="A38" s="71"/>
      <c r="B38" s="54"/>
      <c r="C38" s="54"/>
      <c r="D38" s="54"/>
    </row>
    <row r="39" spans="1:12" ht="18">
      <c r="A39" s="74" t="s">
        <v>87</v>
      </c>
      <c r="B39" s="75"/>
      <c r="C39" s="75"/>
      <c r="D39" s="75"/>
      <c r="E39" s="75"/>
      <c r="F39" s="75"/>
      <c r="G39" s="75"/>
      <c r="H39" s="75"/>
      <c r="I39" s="75"/>
    </row>
    <row r="40" spans="1:12">
      <c r="A40" s="53"/>
      <c r="B40" s="13" t="s">
        <v>135</v>
      </c>
      <c r="C40" s="13" t="s">
        <v>133</v>
      </c>
      <c r="D40" s="13" t="s">
        <v>134</v>
      </c>
      <c r="E40" s="13" t="s">
        <v>136</v>
      </c>
    </row>
    <row r="41" spans="1:12">
      <c r="A41" s="53"/>
      <c r="B41" s="88">
        <v>3.8165963212859282</v>
      </c>
      <c r="C41" s="88">
        <v>4.5097107552640709</v>
      </c>
      <c r="D41" s="88">
        <v>4.6460926432142786</v>
      </c>
      <c r="E41" s="88">
        <v>4.0659438438792295</v>
      </c>
    </row>
    <row r="42" spans="1:12">
      <c r="A42" s="53"/>
      <c r="B42" s="88">
        <v>3.7327291648438474</v>
      </c>
      <c r="C42" s="88">
        <v>4.2372362200531422</v>
      </c>
      <c r="D42" s="88">
        <v>3.9882352243931711</v>
      </c>
      <c r="E42" s="88">
        <v>4.6177824363142541</v>
      </c>
    </row>
    <row r="43" spans="1:12">
      <c r="B43" s="88">
        <v>4.1522254303447941</v>
      </c>
      <c r="C43" s="88">
        <v>4.0650752546258939</v>
      </c>
      <c r="D43" s="88">
        <v>4.505473702320816</v>
      </c>
      <c r="E43" s="88">
        <v>4.1676002919117483</v>
      </c>
    </row>
    <row r="44" spans="1:12">
      <c r="B44" s="88">
        <v>4.137299752414898</v>
      </c>
      <c r="C44" s="88">
        <v>4.1870696105874119</v>
      </c>
      <c r="D44" s="88">
        <v>3.819092825292818</v>
      </c>
      <c r="E44" s="88">
        <v>4.8872197636982877</v>
      </c>
    </row>
    <row r="45" spans="1:12">
      <c r="A45" s="7"/>
      <c r="B45" s="88">
        <v>4.2712553073425736</v>
      </c>
      <c r="C45" s="88">
        <v>3.4968735305588985</v>
      </c>
      <c r="D45" s="88">
        <v>5.0434161940370297</v>
      </c>
      <c r="E45" s="88">
        <v>4.9865716571901899</v>
      </c>
      <c r="I45" s="54"/>
      <c r="J45" s="7"/>
      <c r="K45" s="7"/>
      <c r="L45" s="7"/>
    </row>
    <row r="46" spans="1:12">
      <c r="B46" s="88">
        <v>3.8332220636689116</v>
      </c>
      <c r="C46" s="88"/>
      <c r="D46" s="88">
        <v>4.0650752546258939</v>
      </c>
      <c r="E46" s="88"/>
    </row>
    <row r="47" spans="1:12">
      <c r="B47" s="88">
        <v>4.0167258212090484</v>
      </c>
      <c r="C47" s="88"/>
      <c r="D47" s="88">
        <v>4.1870696105874119</v>
      </c>
      <c r="E47" s="88"/>
    </row>
    <row r="48" spans="1:12">
      <c r="B48" s="88"/>
      <c r="C48" s="88"/>
      <c r="D48" s="88">
        <v>4.7779068978066261</v>
      </c>
      <c r="E48" s="88"/>
    </row>
    <row r="50" spans="2:8">
      <c r="B50" t="s">
        <v>137</v>
      </c>
    </row>
    <row r="52" spans="2:8" ht="13.5" thickBot="1">
      <c r="B52" t="s">
        <v>138</v>
      </c>
    </row>
    <row r="53" spans="2:8">
      <c r="B53" s="78" t="s">
        <v>139</v>
      </c>
      <c r="C53" s="78" t="s">
        <v>114</v>
      </c>
      <c r="D53" s="78" t="s">
        <v>140</v>
      </c>
      <c r="E53" s="78" t="s">
        <v>141</v>
      </c>
      <c r="F53" s="78" t="s">
        <v>142</v>
      </c>
    </row>
    <row r="54" spans="2:8">
      <c r="B54" s="7" t="s">
        <v>69</v>
      </c>
      <c r="C54" s="79">
        <v>7</v>
      </c>
      <c r="D54" s="79">
        <v>27.960053861110005</v>
      </c>
      <c r="E54" s="79">
        <v>3.9942934087300008</v>
      </c>
      <c r="F54" s="79">
        <v>4.142342182729427E-2</v>
      </c>
    </row>
    <row r="55" spans="2:8">
      <c r="B55" s="53" t="s">
        <v>133</v>
      </c>
      <c r="C55" s="79">
        <v>5</v>
      </c>
      <c r="D55" s="79">
        <v>20.495965371089415</v>
      </c>
      <c r="E55" s="79">
        <v>4.099193074217883</v>
      </c>
      <c r="F55" s="79">
        <v>0.13981395512380956</v>
      </c>
    </row>
    <row r="56" spans="2:8">
      <c r="B56" s="53" t="s">
        <v>134</v>
      </c>
      <c r="C56" s="79">
        <v>8</v>
      </c>
      <c r="D56" s="79">
        <v>35.032362352278042</v>
      </c>
      <c r="E56" s="79">
        <v>4.3790452940347553</v>
      </c>
      <c r="F56" s="79">
        <v>0.18421268961768483</v>
      </c>
    </row>
    <row r="57" spans="2:8" ht="13.5" thickBot="1">
      <c r="B57" s="53" t="s">
        <v>23</v>
      </c>
      <c r="C57" s="80">
        <v>5</v>
      </c>
      <c r="D57" s="80">
        <v>22.725117992993709</v>
      </c>
      <c r="E57" s="80">
        <v>4.5450235985987417</v>
      </c>
      <c r="F57" s="80">
        <v>0.17233062893327045</v>
      </c>
    </row>
    <row r="60" spans="2:8" ht="13.5" thickBot="1">
      <c r="B60" t="s">
        <v>143</v>
      </c>
      <c r="C60" s="11" t="s">
        <v>144</v>
      </c>
      <c r="E60" s="11" t="s">
        <v>145</v>
      </c>
    </row>
    <row r="61" spans="2:8">
      <c r="B61" s="81" t="s">
        <v>146</v>
      </c>
      <c r="C61" s="78" t="s">
        <v>17</v>
      </c>
      <c r="D61" s="78" t="s">
        <v>18</v>
      </c>
      <c r="E61" s="78" t="s">
        <v>19</v>
      </c>
      <c r="F61" s="78" t="s">
        <v>20</v>
      </c>
      <c r="G61" s="78" t="s">
        <v>147</v>
      </c>
      <c r="H61" s="78" t="s">
        <v>148</v>
      </c>
    </row>
    <row r="62" spans="2:8">
      <c r="B62" s="82" t="s">
        <v>149</v>
      </c>
      <c r="C62" s="79">
        <v>1.1397775007688224</v>
      </c>
      <c r="D62" s="79">
        <v>3</v>
      </c>
      <c r="E62" s="79">
        <v>0.37992583358960746</v>
      </c>
      <c r="F62" s="79">
        <v>2.8631380445419534</v>
      </c>
      <c r="G62" s="79">
        <v>6.1157266184653281E-2</v>
      </c>
      <c r="H62" s="79">
        <v>3.0724670011036501</v>
      </c>
    </row>
    <row r="63" spans="2:8">
      <c r="B63" s="82" t="s">
        <v>150</v>
      </c>
      <c r="C63" s="79">
        <v>2.78660769451588</v>
      </c>
      <c r="D63" s="79">
        <v>21</v>
      </c>
      <c r="E63" s="83">
        <v>0.13269560450075618</v>
      </c>
      <c r="F63" s="79"/>
      <c r="G63" s="79"/>
      <c r="H63" s="79"/>
    </row>
    <row r="64" spans="2:8">
      <c r="B64" s="79"/>
      <c r="C64" s="79"/>
      <c r="D64" s="79"/>
      <c r="E64" s="79"/>
      <c r="F64" s="79"/>
      <c r="G64" s="79"/>
      <c r="H64" s="79"/>
    </row>
    <row r="65" spans="1:10" ht="13.5" thickBot="1">
      <c r="B65" s="80" t="s">
        <v>21</v>
      </c>
      <c r="C65" s="80">
        <v>3.9263851952847024</v>
      </c>
      <c r="D65" s="80">
        <v>24</v>
      </c>
      <c r="E65" s="80"/>
      <c r="F65" s="80"/>
      <c r="G65" s="80"/>
      <c r="H65" s="80"/>
    </row>
    <row r="66" spans="1:10">
      <c r="B66" s="79"/>
      <c r="C66" s="79"/>
      <c r="D66" s="79"/>
      <c r="E66" s="79"/>
      <c r="F66" s="79"/>
      <c r="G66" s="79"/>
      <c r="H66" s="79"/>
    </row>
    <row r="67" spans="1:10" ht="18">
      <c r="A67" s="89" t="s">
        <v>98</v>
      </c>
      <c r="B67" s="75"/>
      <c r="C67" s="75"/>
      <c r="D67" s="75"/>
      <c r="E67" s="75"/>
      <c r="F67" s="75"/>
      <c r="G67" s="75"/>
      <c r="H67" s="75"/>
      <c r="I67" s="75"/>
      <c r="J67" s="75"/>
    </row>
    <row r="68" spans="1:10">
      <c r="B68" s="84" t="s">
        <v>158</v>
      </c>
    </row>
    <row r="69" spans="1:10">
      <c r="B69" s="84" t="s">
        <v>151</v>
      </c>
    </row>
    <row r="70" spans="1:10">
      <c r="B70" s="84" t="s">
        <v>152</v>
      </c>
    </row>
    <row r="71" spans="1:10" ht="12.75" customHeight="1"/>
    <row r="72" spans="1:10">
      <c r="B72" s="13"/>
      <c r="C72" s="91" t="s">
        <v>69</v>
      </c>
      <c r="D72" s="92" t="s">
        <v>133</v>
      </c>
      <c r="E72" s="92" t="s">
        <v>134</v>
      </c>
      <c r="F72" s="92" t="s">
        <v>23</v>
      </c>
    </row>
    <row r="73" spans="1:10">
      <c r="B73" s="91" t="s">
        <v>69</v>
      </c>
      <c r="C73" s="85" t="s">
        <v>22</v>
      </c>
      <c r="D73" s="86">
        <f>E54-E55</f>
        <v>-0.10489966548788221</v>
      </c>
      <c r="E73" s="86">
        <f>E54-E56</f>
        <v>-0.38475188530475446</v>
      </c>
      <c r="F73" s="56">
        <f>E54-E57</f>
        <v>-0.55073018986874089</v>
      </c>
    </row>
    <row r="74" spans="1:10" ht="12.75" customHeight="1">
      <c r="B74" s="92" t="s">
        <v>133</v>
      </c>
      <c r="C74" s="14"/>
      <c r="D74" s="85" t="s">
        <v>22</v>
      </c>
      <c r="E74" s="86">
        <f>E55-E56</f>
        <v>-0.27985221981687225</v>
      </c>
      <c r="F74" s="86">
        <f>E55-E57</f>
        <v>-0.44583052438085868</v>
      </c>
    </row>
    <row r="75" spans="1:10">
      <c r="B75" s="92" t="s">
        <v>134</v>
      </c>
      <c r="C75" s="14"/>
      <c r="D75" s="14"/>
      <c r="E75" s="87" t="s">
        <v>22</v>
      </c>
      <c r="F75" s="86">
        <f>E56-E57</f>
        <v>-0.16597830456398643</v>
      </c>
    </row>
    <row r="76" spans="1:10">
      <c r="B76" s="92" t="s">
        <v>23</v>
      </c>
      <c r="C76" s="14"/>
      <c r="D76" s="14"/>
      <c r="E76" s="86"/>
      <c r="F76" s="87" t="s">
        <v>22</v>
      </c>
    </row>
    <row r="77" spans="1:10">
      <c r="B77" s="43" t="s">
        <v>99</v>
      </c>
      <c r="C77" s="42"/>
      <c r="D77" s="42"/>
      <c r="E77" s="42"/>
    </row>
    <row r="78" spans="1:10" ht="12.75" customHeight="1"/>
    <row r="86" ht="12.75" customHeight="1"/>
    <row r="115" ht="12.75" customHeight="1"/>
    <row r="123" ht="12.75" customHeight="1"/>
    <row r="124" ht="25.5" customHeight="1"/>
  </sheetData>
  <mergeCells count="3">
    <mergeCell ref="J2:L2"/>
    <mergeCell ref="B2:F2"/>
    <mergeCell ref="G2:I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85" zoomScaleNormal="85" workbookViewId="0">
      <selection activeCell="B68" sqref="B68"/>
    </sheetView>
  </sheetViews>
  <sheetFormatPr defaultRowHeight="12.75"/>
  <cols>
    <col min="1" max="1" width="17.28515625" customWidth="1"/>
    <col min="2" max="2" width="12.7109375" customWidth="1"/>
  </cols>
  <sheetData>
    <row r="1" spans="1:9" ht="23.25">
      <c r="A1" s="72" t="s">
        <v>153</v>
      </c>
    </row>
    <row r="2" spans="1:9" ht="18">
      <c r="A2" s="74" t="s">
        <v>109</v>
      </c>
      <c r="B2" s="99" t="s">
        <v>2</v>
      </c>
      <c r="C2" s="99"/>
      <c r="D2" s="99"/>
      <c r="E2" s="99"/>
      <c r="F2" s="99"/>
      <c r="G2" s="98" t="s">
        <v>3</v>
      </c>
      <c r="H2" s="98"/>
      <c r="I2" s="98"/>
    </row>
    <row r="3" spans="1:9" ht="36.75" thickBot="1">
      <c r="A3" s="68" t="s">
        <v>116</v>
      </c>
      <c r="B3" s="68" t="s">
        <v>1</v>
      </c>
      <c r="C3" s="44" t="s">
        <v>70</v>
      </c>
      <c r="D3" s="49" t="s">
        <v>7</v>
      </c>
      <c r="E3" s="50" t="s">
        <v>0</v>
      </c>
      <c r="F3" s="70" t="s">
        <v>16</v>
      </c>
      <c r="G3" s="67" t="s">
        <v>4</v>
      </c>
      <c r="H3" s="67" t="s">
        <v>5</v>
      </c>
      <c r="I3" s="67" t="s">
        <v>6</v>
      </c>
    </row>
    <row r="4" spans="1:9" ht="13.5" thickTop="1">
      <c r="A4" s="71" t="s">
        <v>104</v>
      </c>
      <c r="B4" s="12" t="s">
        <v>80</v>
      </c>
      <c r="C4">
        <v>132</v>
      </c>
      <c r="D4" s="7">
        <v>69284.881299458561</v>
      </c>
      <c r="E4" s="93">
        <v>8660.6101624323201</v>
      </c>
      <c r="F4">
        <f>LOG(E4)</f>
        <v>3.937548490267067</v>
      </c>
      <c r="G4" s="47">
        <f>AVERAGE(E4:E11)</f>
        <v>7651.8459105581005</v>
      </c>
      <c r="H4" s="47">
        <f>STDEV(E4:E11)</f>
        <v>2161.2969653422037</v>
      </c>
      <c r="I4" s="47">
        <f>H4/SQRT(8)</f>
        <v>764.13387017568937</v>
      </c>
    </row>
    <row r="5" spans="1:9">
      <c r="A5" s="7"/>
      <c r="B5" s="12" t="s">
        <v>81</v>
      </c>
      <c r="C5">
        <v>131</v>
      </c>
      <c r="D5" s="7">
        <v>68759.995835068723</v>
      </c>
      <c r="E5" s="93">
        <v>8594.9994793835904</v>
      </c>
      <c r="F5">
        <f t="shared" ref="F5:F29" si="0">LOG(E5)</f>
        <v>3.9342458547169814</v>
      </c>
      <c r="G5" s="54"/>
      <c r="H5" s="77"/>
      <c r="I5" s="54"/>
    </row>
    <row r="6" spans="1:9">
      <c r="A6" s="7"/>
      <c r="B6" s="12" t="s">
        <v>82</v>
      </c>
      <c r="C6">
        <v>89</v>
      </c>
      <c r="D6" s="7">
        <v>46714.806330695545</v>
      </c>
      <c r="E6" s="93">
        <v>5839.3507913369431</v>
      </c>
      <c r="F6">
        <f t="shared" si="0"/>
        <v>3.7663645657061302</v>
      </c>
      <c r="G6" s="54"/>
      <c r="H6" s="77"/>
      <c r="I6" s="54"/>
    </row>
    <row r="7" spans="1:9">
      <c r="A7" s="7"/>
      <c r="B7" s="12" t="s">
        <v>83</v>
      </c>
      <c r="C7">
        <v>95</v>
      </c>
      <c r="D7" s="7">
        <v>49864.11911703457</v>
      </c>
      <c r="E7" s="93">
        <v>6233.0148896293213</v>
      </c>
      <c r="F7">
        <f t="shared" si="0"/>
        <v>3.794698164350065</v>
      </c>
      <c r="G7" s="54"/>
      <c r="H7" s="77"/>
      <c r="I7" s="54"/>
    </row>
    <row r="8" spans="1:9">
      <c r="A8" s="7"/>
      <c r="B8" s="12" t="s">
        <v>84</v>
      </c>
      <c r="C8">
        <v>67</v>
      </c>
      <c r="D8" s="7">
        <v>35167.326114119118</v>
      </c>
      <c r="E8" s="93">
        <v>4395.9157642648897</v>
      </c>
      <c r="F8">
        <f t="shared" si="0"/>
        <v>3.6430493617620439</v>
      </c>
      <c r="G8" s="54"/>
      <c r="H8" s="77"/>
      <c r="I8" s="54"/>
    </row>
    <row r="9" spans="1:9">
      <c r="A9" s="7"/>
      <c r="B9" s="12" t="s">
        <v>85</v>
      </c>
      <c r="C9">
        <v>113</v>
      </c>
      <c r="D9" s="7">
        <v>59312.057476051647</v>
      </c>
      <c r="E9" s="93">
        <v>7414.0071845064558</v>
      </c>
      <c r="F9">
        <f t="shared" si="0"/>
        <v>3.8700530025446369</v>
      </c>
      <c r="G9" s="54"/>
      <c r="H9" s="77"/>
      <c r="I9" s="54"/>
    </row>
    <row r="10" spans="1:9">
      <c r="A10" s="7"/>
      <c r="B10" s="12" t="s">
        <v>154</v>
      </c>
      <c r="C10">
        <v>173</v>
      </c>
      <c r="D10" s="7">
        <v>90805.185339441901</v>
      </c>
      <c r="E10" s="93">
        <v>11350.648167430238</v>
      </c>
      <c r="F10">
        <f>LOG(E10)</f>
        <v>4.0550206621900129</v>
      </c>
      <c r="G10" s="54"/>
      <c r="H10" s="77"/>
      <c r="I10" s="54"/>
    </row>
    <row r="11" spans="1:9">
      <c r="A11" s="7"/>
      <c r="B11" s="12" t="s">
        <v>155</v>
      </c>
      <c r="C11">
        <v>133</v>
      </c>
      <c r="D11" s="7">
        <v>69809.766763848398</v>
      </c>
      <c r="E11" s="93">
        <v>8726.2208454810498</v>
      </c>
      <c r="F11">
        <f>LOG(E11)</f>
        <v>3.9408262000283032</v>
      </c>
      <c r="G11" s="54"/>
      <c r="H11" s="77"/>
      <c r="I11" s="54"/>
    </row>
    <row r="12" spans="1:9">
      <c r="A12" s="7"/>
      <c r="B12" s="54"/>
      <c r="D12" s="7"/>
      <c r="E12" s="93"/>
      <c r="G12" s="54"/>
      <c r="H12" s="77"/>
      <c r="I12" s="54"/>
    </row>
    <row r="13" spans="1:9">
      <c r="A13" s="53" t="s">
        <v>117</v>
      </c>
      <c r="B13" s="12" t="s">
        <v>80</v>
      </c>
      <c r="C13">
        <v>155</v>
      </c>
      <c r="D13" s="7">
        <v>81357.246980424825</v>
      </c>
      <c r="E13" s="93">
        <v>10169.655872553103</v>
      </c>
      <c r="F13">
        <f t="shared" si="0"/>
        <v>4.0073062572315088</v>
      </c>
      <c r="G13" s="47">
        <f>AVERAGE(E13:E16)</f>
        <v>6429.8469387755104</v>
      </c>
      <c r="H13" s="47">
        <f>STDEV(E13:E16)</f>
        <v>3544.5965312918324</v>
      </c>
      <c r="I13" s="47">
        <f>H13/SQRT(4)</f>
        <v>1772.2982656459162</v>
      </c>
    </row>
    <row r="14" spans="1:9">
      <c r="A14" s="7"/>
      <c r="B14" s="12" t="s">
        <v>81</v>
      </c>
      <c r="C14">
        <v>127</v>
      </c>
      <c r="D14" s="7">
        <v>66660.453977509373</v>
      </c>
      <c r="E14" s="93">
        <v>8332.5567471886716</v>
      </c>
      <c r="F14">
        <f t="shared" si="0"/>
        <v>3.9207782800171742</v>
      </c>
      <c r="G14" s="54"/>
      <c r="H14" s="54"/>
      <c r="I14" s="54"/>
    </row>
    <row r="15" spans="1:9">
      <c r="A15" s="7"/>
      <c r="B15" s="12" t="s">
        <v>82</v>
      </c>
      <c r="C15">
        <v>77</v>
      </c>
      <c r="D15" s="7">
        <v>40416.180758017494</v>
      </c>
      <c r="E15" s="93">
        <v>5052.0225947521867</v>
      </c>
      <c r="F15">
        <f t="shared" si="0"/>
        <v>3.7034652842336993</v>
      </c>
      <c r="G15" s="54"/>
      <c r="H15" s="54"/>
      <c r="I15" s="54"/>
    </row>
    <row r="16" spans="1:9">
      <c r="A16" s="7"/>
      <c r="B16" s="12" t="s">
        <v>83</v>
      </c>
      <c r="C16">
        <v>33</v>
      </c>
      <c r="D16" s="7">
        <v>17321.22032486464</v>
      </c>
      <c r="E16" s="93">
        <v>2165.15254060808</v>
      </c>
      <c r="F16">
        <f t="shared" si="0"/>
        <v>3.3354884989391049</v>
      </c>
      <c r="G16" s="54"/>
      <c r="H16" s="54"/>
      <c r="I16" s="54"/>
    </row>
    <row r="17" spans="1:9">
      <c r="A17" s="7"/>
      <c r="B17" s="12"/>
      <c r="C17" s="77"/>
      <c r="D17" s="54"/>
      <c r="E17" s="54"/>
      <c r="G17" s="54"/>
      <c r="H17" s="54"/>
      <c r="I17" s="54"/>
    </row>
    <row r="18" spans="1:9">
      <c r="A18" s="7"/>
      <c r="B18" s="12"/>
      <c r="C18" s="54"/>
      <c r="D18" s="54"/>
      <c r="E18" s="54"/>
      <c r="G18" s="54"/>
      <c r="H18" s="54"/>
      <c r="I18" s="54"/>
    </row>
    <row r="19" spans="1:9">
      <c r="A19" s="53" t="s">
        <v>118</v>
      </c>
      <c r="B19" s="12" t="s">
        <v>80</v>
      </c>
      <c r="C19">
        <v>120</v>
      </c>
      <c r="D19" s="7">
        <v>62986.25572678051</v>
      </c>
      <c r="E19" s="93">
        <v>7873.2819658475637</v>
      </c>
      <c r="F19">
        <f t="shared" si="0"/>
        <v>3.8961558051088421</v>
      </c>
      <c r="G19" s="47">
        <f>AVERAGE(E19:E22)</f>
        <v>5937.7668159100376</v>
      </c>
      <c r="H19" s="47">
        <f>STDEV(E19:E22)</f>
        <v>2396.0628596521701</v>
      </c>
      <c r="I19" s="47">
        <f>H19/SQRT(4)</f>
        <v>1198.0314298260851</v>
      </c>
    </row>
    <row r="20" spans="1:9">
      <c r="A20" s="7"/>
      <c r="B20" s="12" t="s">
        <v>81</v>
      </c>
      <c r="C20">
        <v>85</v>
      </c>
      <c r="D20" s="7">
        <v>44615.264473136194</v>
      </c>
      <c r="E20" s="93">
        <v>5576.9080591420243</v>
      </c>
      <c r="F20">
        <f t="shared" si="0"/>
        <v>3.7463934847755098</v>
      </c>
      <c r="G20" s="54"/>
      <c r="H20" s="54"/>
      <c r="I20" s="54"/>
    </row>
    <row r="21" spans="1:9">
      <c r="A21" s="7"/>
      <c r="B21" s="12" t="s">
        <v>82</v>
      </c>
      <c r="C21">
        <v>116</v>
      </c>
      <c r="D21" s="7">
        <v>60886.713869221159</v>
      </c>
      <c r="E21" s="93">
        <v>7610.8392336526449</v>
      </c>
      <c r="F21">
        <f t="shared" si="0"/>
        <v>3.8814325482881356</v>
      </c>
      <c r="G21" s="54"/>
      <c r="H21" s="54"/>
      <c r="I21" s="54"/>
    </row>
    <row r="22" spans="1:9">
      <c r="A22" s="7"/>
      <c r="B22" s="12" t="s">
        <v>83</v>
      </c>
      <c r="C22">
        <v>41</v>
      </c>
      <c r="D22" s="7">
        <v>21520.304039983341</v>
      </c>
      <c r="E22" s="93">
        <v>2690.0380049979176</v>
      </c>
      <c r="F22">
        <f t="shared" si="0"/>
        <v>3.4297584157809529</v>
      </c>
      <c r="G22" s="54"/>
      <c r="H22" s="54"/>
      <c r="I22" s="54"/>
    </row>
    <row r="23" spans="1:9">
      <c r="A23" s="7"/>
      <c r="B23" s="12"/>
      <c r="C23" s="77"/>
      <c r="D23" s="54"/>
      <c r="E23" s="54"/>
      <c r="G23" s="54"/>
      <c r="H23" s="54"/>
      <c r="I23" s="54"/>
    </row>
    <row r="24" spans="1:9">
      <c r="A24" s="53" t="s">
        <v>105</v>
      </c>
      <c r="B24" s="12" t="s">
        <v>80</v>
      </c>
      <c r="C24">
        <v>176</v>
      </c>
      <c r="D24" s="7">
        <v>92379.841732611414</v>
      </c>
      <c r="E24" s="93">
        <v>11547.480216576427</v>
      </c>
      <c r="F24">
        <f t="shared" si="0"/>
        <v>4.0624872268753673</v>
      </c>
      <c r="G24" s="47">
        <f>AVERAGE(E24:E30)</f>
        <v>16665.113494377343</v>
      </c>
      <c r="H24" s="47">
        <f>STDEV(E24:E30)</f>
        <v>8600.1733195535089</v>
      </c>
      <c r="I24" s="47">
        <f>H24/SQRT(7)</f>
        <v>3250.5599765130582</v>
      </c>
    </row>
    <row r="25" spans="1:9">
      <c r="A25" s="7"/>
      <c r="B25" s="12" t="s">
        <v>81</v>
      </c>
      <c r="C25">
        <v>385</v>
      </c>
      <c r="D25" s="7">
        <v>202080.90379008747</v>
      </c>
      <c r="E25" s="93">
        <v>25260.112973760934</v>
      </c>
      <c r="F25">
        <f t="shared" si="0"/>
        <v>4.402435288569718</v>
      </c>
      <c r="G25" s="54"/>
      <c r="H25" s="54"/>
      <c r="I25" s="54"/>
    </row>
    <row r="26" spans="1:9">
      <c r="B26" s="12" t="s">
        <v>82</v>
      </c>
      <c r="C26">
        <v>406</v>
      </c>
      <c r="D26" s="7">
        <v>213103.49854227406</v>
      </c>
      <c r="E26" s="93">
        <v>26637.937317784257</v>
      </c>
      <c r="F26">
        <f t="shared" si="0"/>
        <v>4.4255005926384117</v>
      </c>
      <c r="G26" s="54"/>
      <c r="H26" s="54"/>
      <c r="I26" s="54"/>
    </row>
    <row r="27" spans="1:9">
      <c r="B27" s="12" t="s">
        <v>83</v>
      </c>
      <c r="C27">
        <v>246</v>
      </c>
      <c r="D27" s="7">
        <v>129121.82423990004</v>
      </c>
      <c r="E27" s="93">
        <v>16140.228029987506</v>
      </c>
      <c r="F27">
        <f t="shared" si="0"/>
        <v>4.2079096661645963</v>
      </c>
    </row>
    <row r="28" spans="1:9">
      <c r="A28" s="7"/>
      <c r="B28" s="12" t="s">
        <v>84</v>
      </c>
      <c r="C28">
        <v>152</v>
      </c>
      <c r="D28" s="7">
        <v>79782.590587255312</v>
      </c>
      <c r="E28" s="93">
        <v>9972.823823406914</v>
      </c>
      <c r="F28">
        <f t="shared" si="0"/>
        <v>3.99881814700599</v>
      </c>
      <c r="G28" s="54"/>
      <c r="H28" s="54"/>
      <c r="I28" s="54"/>
    </row>
    <row r="29" spans="1:9">
      <c r="A29" s="7"/>
      <c r="B29" s="12" t="s">
        <v>85</v>
      </c>
      <c r="C29">
        <v>62</v>
      </c>
      <c r="D29" s="7">
        <v>32542.89879216993</v>
      </c>
      <c r="E29" s="93">
        <v>4067.8623490212412</v>
      </c>
      <c r="F29">
        <f t="shared" si="0"/>
        <v>3.6093662485594713</v>
      </c>
    </row>
    <row r="30" spans="1:9">
      <c r="A30" s="7"/>
      <c r="B30" s="12" t="s">
        <v>154</v>
      </c>
      <c r="C30">
        <v>351</v>
      </c>
      <c r="D30" s="7">
        <v>184234.79800083299</v>
      </c>
      <c r="E30" s="93">
        <v>23029.349750104124</v>
      </c>
      <c r="F30">
        <f>LOG(E30)</f>
        <v>4.3622816755270417</v>
      </c>
      <c r="G30" s="54"/>
      <c r="I30" s="54"/>
    </row>
    <row r="31" spans="1:9">
      <c r="F31" s="54"/>
      <c r="G31" s="54"/>
      <c r="I31" s="54"/>
    </row>
    <row r="32" spans="1:9" ht="18">
      <c r="A32" s="74" t="s">
        <v>86</v>
      </c>
      <c r="B32" s="75"/>
      <c r="C32" s="75"/>
      <c r="D32" s="75"/>
      <c r="E32" s="75"/>
      <c r="F32" s="90"/>
      <c r="G32" s="90"/>
      <c r="H32" s="75"/>
      <c r="I32" s="90"/>
    </row>
    <row r="33" spans="1:9">
      <c r="A33" s="71" t="s">
        <v>112</v>
      </c>
      <c r="B33" s="54" t="s">
        <v>26</v>
      </c>
      <c r="C33" s="73" t="s">
        <v>110</v>
      </c>
      <c r="D33" s="54" t="s">
        <v>27</v>
      </c>
      <c r="F33" s="54"/>
      <c r="G33" s="54"/>
      <c r="I33" s="54"/>
    </row>
    <row r="34" spans="1:9">
      <c r="A34" s="7" t="s">
        <v>69</v>
      </c>
      <c r="B34" s="54">
        <f>G4</f>
        <v>7651.8459105581005</v>
      </c>
      <c r="C34" s="54">
        <f t="shared" ref="C34" si="1">H4</f>
        <v>2161.2969653422037</v>
      </c>
      <c r="D34" s="54">
        <f>I4</f>
        <v>764.13387017568937</v>
      </c>
      <c r="E34" s="54"/>
      <c r="F34" s="54"/>
      <c r="G34" s="54"/>
      <c r="H34" s="54"/>
      <c r="I34" s="54"/>
    </row>
    <row r="35" spans="1:9">
      <c r="A35" s="53" t="s">
        <v>133</v>
      </c>
      <c r="B35" s="54">
        <f>G13</f>
        <v>6429.8469387755104</v>
      </c>
      <c r="C35" s="54">
        <f t="shared" ref="C35:D35" si="2">H13</f>
        <v>3544.5965312918324</v>
      </c>
      <c r="D35" s="54">
        <f t="shared" si="2"/>
        <v>1772.2982656459162</v>
      </c>
      <c r="E35" s="54"/>
      <c r="F35" s="54"/>
      <c r="G35" s="54"/>
      <c r="H35" s="54"/>
      <c r="I35" s="54"/>
    </row>
    <row r="36" spans="1:9">
      <c r="A36" s="53" t="s">
        <v>134</v>
      </c>
      <c r="B36" s="54">
        <f>G19</f>
        <v>5937.7668159100376</v>
      </c>
      <c r="C36" s="54">
        <f t="shared" ref="C36:D36" si="3">H19</f>
        <v>2396.0628596521701</v>
      </c>
      <c r="D36" s="54">
        <f t="shared" si="3"/>
        <v>1198.0314298260851</v>
      </c>
      <c r="E36" s="54"/>
      <c r="F36" s="54"/>
      <c r="G36" s="54"/>
      <c r="H36" s="54"/>
      <c r="I36" s="54"/>
    </row>
    <row r="37" spans="1:9">
      <c r="A37" s="53" t="s">
        <v>23</v>
      </c>
      <c r="B37" s="54">
        <f>G24</f>
        <v>16665.113494377343</v>
      </c>
      <c r="C37" s="54">
        <f>H24</f>
        <v>8600.1733195535089</v>
      </c>
      <c r="D37" s="54">
        <f>I24</f>
        <v>3250.5599765130582</v>
      </c>
    </row>
    <row r="38" spans="1:9">
      <c r="A38" s="71"/>
      <c r="B38" s="54"/>
      <c r="C38" s="54"/>
      <c r="D38" s="54"/>
    </row>
    <row r="39" spans="1:9" ht="18">
      <c r="A39" s="74" t="s">
        <v>87</v>
      </c>
      <c r="B39" s="75"/>
      <c r="C39" s="75"/>
      <c r="D39" s="75"/>
      <c r="E39" s="75"/>
      <c r="F39" s="75"/>
      <c r="G39" s="75"/>
      <c r="H39" s="75"/>
      <c r="I39" s="75"/>
    </row>
    <row r="40" spans="1:9">
      <c r="A40" s="53"/>
      <c r="B40" s="91" t="s">
        <v>69</v>
      </c>
      <c r="C40" s="92" t="s">
        <v>133</v>
      </c>
      <c r="D40" s="92" t="s">
        <v>134</v>
      </c>
      <c r="E40" s="92" t="s">
        <v>23</v>
      </c>
    </row>
    <row r="41" spans="1:9">
      <c r="A41" s="53"/>
      <c r="B41" s="88">
        <v>3.937548490267067</v>
      </c>
      <c r="C41" s="94">
        <v>4.0073062572315088</v>
      </c>
      <c r="D41" s="13">
        <v>3.8961558051088421</v>
      </c>
      <c r="E41" s="88">
        <v>4.0624872268753673</v>
      </c>
    </row>
    <row r="42" spans="1:9">
      <c r="A42" s="53"/>
      <c r="B42" s="88">
        <v>3.9342458547169814</v>
      </c>
      <c r="C42" s="94">
        <v>3.9207782800171742</v>
      </c>
      <c r="D42" s="13">
        <v>3.7463934847755098</v>
      </c>
      <c r="E42" s="88">
        <v>4.402435288569718</v>
      </c>
    </row>
    <row r="43" spans="1:9">
      <c r="B43" s="88">
        <v>3.7663645657061302</v>
      </c>
      <c r="C43" s="94">
        <v>3.7034652842336993</v>
      </c>
      <c r="D43" s="13">
        <v>3.8814325482881356</v>
      </c>
      <c r="E43" s="88">
        <v>4.4255005926384117</v>
      </c>
    </row>
    <row r="44" spans="1:9">
      <c r="B44" s="88">
        <v>3.794698164350065</v>
      </c>
      <c r="C44" s="94">
        <v>3.3354884989391049</v>
      </c>
      <c r="D44" s="13">
        <v>3.4297584157809529</v>
      </c>
      <c r="E44" s="88">
        <v>4.2079096661645963</v>
      </c>
    </row>
    <row r="45" spans="1:9">
      <c r="A45" s="7"/>
      <c r="B45" s="88">
        <v>3.6430493617620439</v>
      </c>
      <c r="C45" s="88"/>
      <c r="D45" s="88"/>
      <c r="E45" s="88">
        <v>3.99881814700599</v>
      </c>
      <c r="I45" s="54"/>
    </row>
    <row r="46" spans="1:9">
      <c r="B46" s="88">
        <v>3.8700530025446369</v>
      </c>
      <c r="C46" s="88"/>
      <c r="D46" s="88"/>
      <c r="E46" s="88">
        <v>3.6093662485594713</v>
      </c>
    </row>
    <row r="47" spans="1:9">
      <c r="B47" s="88">
        <v>4.0550206621900129</v>
      </c>
      <c r="C47" s="88"/>
      <c r="D47" s="88"/>
      <c r="E47" s="88">
        <v>4.3622816755270417</v>
      </c>
    </row>
    <row r="48" spans="1:9">
      <c r="B48" s="88">
        <v>3.9408262000283032</v>
      </c>
      <c r="C48" s="88"/>
      <c r="D48" s="88"/>
      <c r="E48" s="13"/>
    </row>
    <row r="50" spans="2:8">
      <c r="B50" t="s">
        <v>137</v>
      </c>
    </row>
    <row r="52" spans="2:8" ht="13.5" thickBot="1">
      <c r="B52" t="s">
        <v>138</v>
      </c>
    </row>
    <row r="53" spans="2:8">
      <c r="B53" s="78" t="s">
        <v>139</v>
      </c>
      <c r="C53" s="78" t="s">
        <v>114</v>
      </c>
      <c r="D53" s="78" t="s">
        <v>140</v>
      </c>
      <c r="E53" s="78" t="s">
        <v>141</v>
      </c>
      <c r="F53" s="78" t="s">
        <v>142</v>
      </c>
    </row>
    <row r="54" spans="2:8">
      <c r="B54" s="7" t="s">
        <v>69</v>
      </c>
      <c r="C54" s="79">
        <v>8</v>
      </c>
      <c r="D54" s="79">
        <v>30.94180630156524</v>
      </c>
      <c r="E54" s="79">
        <v>3.867725787695655</v>
      </c>
      <c r="F54" s="79">
        <v>1.6545030399990019E-2</v>
      </c>
    </row>
    <row r="55" spans="2:8">
      <c r="B55" s="53" t="s">
        <v>133</v>
      </c>
      <c r="C55" s="79">
        <v>4</v>
      </c>
      <c r="D55" s="79">
        <v>14.967038320421487</v>
      </c>
      <c r="E55" s="79">
        <v>3.7417595801053718</v>
      </c>
      <c r="F55" s="79">
        <v>8.9695125713051979E-2</v>
      </c>
    </row>
    <row r="56" spans="2:8">
      <c r="B56" s="53" t="s">
        <v>134</v>
      </c>
      <c r="C56" s="79">
        <v>4</v>
      </c>
      <c r="D56" s="79">
        <v>14.953740253953439</v>
      </c>
      <c r="E56" s="79">
        <v>3.7384350634883599</v>
      </c>
      <c r="F56" s="79">
        <v>4.6889574101882658E-2</v>
      </c>
    </row>
    <row r="57" spans="2:8" ht="13.5" thickBot="1">
      <c r="B57" s="53" t="s">
        <v>23</v>
      </c>
      <c r="C57" s="80">
        <v>8</v>
      </c>
      <c r="D57" s="80">
        <v>33.835163411046729</v>
      </c>
      <c r="E57" s="80">
        <v>4.2293954263808411</v>
      </c>
      <c r="F57" s="80">
        <v>0.12004524142958774</v>
      </c>
    </row>
    <row r="60" spans="2:8" ht="13.5" thickBot="1">
      <c r="B60" t="s">
        <v>143</v>
      </c>
      <c r="C60" s="11" t="s">
        <v>144</v>
      </c>
      <c r="E60" s="11" t="s">
        <v>145</v>
      </c>
    </row>
    <row r="61" spans="2:8">
      <c r="B61" s="81" t="s">
        <v>146</v>
      </c>
      <c r="C61" s="78" t="s">
        <v>17</v>
      </c>
      <c r="D61" s="78" t="s">
        <v>18</v>
      </c>
      <c r="E61" s="78" t="s">
        <v>19</v>
      </c>
      <c r="F61" s="78" t="s">
        <v>20</v>
      </c>
      <c r="G61" s="78" t="s">
        <v>147</v>
      </c>
      <c r="H61" s="78" t="s">
        <v>148</v>
      </c>
    </row>
    <row r="62" spans="2:8">
      <c r="B62" s="82" t="s">
        <v>149</v>
      </c>
      <c r="C62" s="79">
        <v>0.65752818525679979</v>
      </c>
      <c r="D62" s="79">
        <v>3</v>
      </c>
      <c r="E62" s="79">
        <v>0.21917606175226659</v>
      </c>
      <c r="F62" s="79">
        <v>4.018244577043717</v>
      </c>
      <c r="G62" s="79">
        <v>2.2646398629900522E-2</v>
      </c>
      <c r="H62" s="79">
        <v>3.1273500152207196</v>
      </c>
    </row>
    <row r="63" spans="2:8">
      <c r="B63" s="82" t="s">
        <v>150</v>
      </c>
      <c r="C63" s="79">
        <v>1.0363593090087204</v>
      </c>
      <c r="D63" s="79">
        <v>19</v>
      </c>
      <c r="E63" s="83">
        <v>5.4545226789932656E-2</v>
      </c>
      <c r="F63" s="79"/>
      <c r="G63" s="79"/>
      <c r="H63" s="79"/>
    </row>
    <row r="64" spans="2:8">
      <c r="B64" s="79"/>
      <c r="C64" s="79"/>
      <c r="D64" s="79"/>
      <c r="E64" s="79"/>
      <c r="F64" s="79"/>
      <c r="G64" s="79"/>
      <c r="H64" s="79"/>
    </row>
    <row r="65" spans="1:9" ht="13.5" thickBot="1">
      <c r="B65" s="80" t="s">
        <v>21</v>
      </c>
      <c r="C65" s="80">
        <v>1.6938874942655202</v>
      </c>
      <c r="D65" s="80">
        <v>22</v>
      </c>
      <c r="E65" s="80"/>
      <c r="F65" s="80"/>
      <c r="G65" s="80"/>
      <c r="H65" s="80"/>
    </row>
    <row r="66" spans="1:9">
      <c r="B66" s="79"/>
      <c r="C66" s="79"/>
      <c r="D66" s="79"/>
      <c r="E66" s="79"/>
      <c r="F66" s="79"/>
      <c r="G66" s="79"/>
      <c r="H66" s="79"/>
    </row>
    <row r="67" spans="1:9" ht="18">
      <c r="A67" s="89" t="s">
        <v>98</v>
      </c>
      <c r="B67" s="75"/>
      <c r="C67" s="75"/>
      <c r="D67" s="75"/>
      <c r="E67" s="75"/>
      <c r="F67" s="75"/>
      <c r="G67" s="75"/>
      <c r="H67" s="75"/>
      <c r="I67" s="75"/>
    </row>
    <row r="68" spans="1:9">
      <c r="B68" s="84" t="s">
        <v>158</v>
      </c>
    </row>
    <row r="69" spans="1:9">
      <c r="B69" s="84" t="s">
        <v>156</v>
      </c>
    </row>
    <row r="70" spans="1:9">
      <c r="B70" s="84" t="s">
        <v>157</v>
      </c>
    </row>
    <row r="72" spans="1:9">
      <c r="B72" s="13"/>
      <c r="C72" s="91" t="s">
        <v>69</v>
      </c>
      <c r="D72" s="92" t="s">
        <v>133</v>
      </c>
      <c r="E72" s="92" t="s">
        <v>134</v>
      </c>
      <c r="F72" s="92" t="s">
        <v>23</v>
      </c>
    </row>
    <row r="73" spans="1:9">
      <c r="B73" s="91" t="s">
        <v>69</v>
      </c>
      <c r="C73" s="85" t="s">
        <v>22</v>
      </c>
      <c r="D73" s="86">
        <f>E54-E55</f>
        <v>0.12596620759028321</v>
      </c>
      <c r="E73" s="86">
        <f>E54-E56</f>
        <v>0.12929072420729515</v>
      </c>
      <c r="F73" s="56">
        <f>E54-E57</f>
        <v>-0.36166963868518609</v>
      </c>
    </row>
    <row r="74" spans="1:9">
      <c r="B74" s="92" t="s">
        <v>133</v>
      </c>
      <c r="C74" s="14"/>
      <c r="D74" s="85" t="s">
        <v>22</v>
      </c>
      <c r="E74" s="86">
        <f>E55-E56</f>
        <v>3.3245166170119411E-3</v>
      </c>
      <c r="F74" s="56">
        <f>E55-E57</f>
        <v>-0.4876358462754693</v>
      </c>
    </row>
    <row r="75" spans="1:9">
      <c r="B75" s="92" t="s">
        <v>134</v>
      </c>
      <c r="C75" s="14"/>
      <c r="D75" s="14"/>
      <c r="E75" s="87" t="s">
        <v>22</v>
      </c>
      <c r="F75" s="56">
        <f>E56-E57</f>
        <v>-0.49096036289248124</v>
      </c>
    </row>
    <row r="76" spans="1:9">
      <c r="B76" s="92" t="s">
        <v>23</v>
      </c>
      <c r="C76" s="14"/>
      <c r="D76" s="14"/>
      <c r="E76" s="86"/>
      <c r="F76" s="87" t="s">
        <v>22</v>
      </c>
    </row>
    <row r="77" spans="1:9">
      <c r="B77" s="43" t="s">
        <v>99</v>
      </c>
      <c r="C77" s="42"/>
      <c r="D77" s="42"/>
      <c r="E77" s="42"/>
    </row>
  </sheetData>
  <mergeCells count="2">
    <mergeCell ref="B2:F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fig1A</vt:lpstr>
      <vt:lpstr>fig1B</vt:lpstr>
      <vt:lpstr>figS1A</vt:lpstr>
      <vt:lpstr>figS1B</vt:lpstr>
    </vt:vector>
  </TitlesOfParts>
  <Company>PBI / NRC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Mahon (lab)</dc:creator>
  <cp:lastModifiedBy>wanglip</cp:lastModifiedBy>
  <cp:lastPrinted>2007-01-10T17:13:20Z</cp:lastPrinted>
  <dcterms:created xsi:type="dcterms:W3CDTF">2001-03-30T03:13:43Z</dcterms:created>
  <dcterms:modified xsi:type="dcterms:W3CDTF">2013-08-21T14:15:25Z</dcterms:modified>
</cp:coreProperties>
</file>