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65" yWindow="180" windowWidth="21720" windowHeight="11760"/>
  </bookViews>
  <sheets>
    <sheet name="Figure S5" sheetId="2" r:id="rId1"/>
  </sheets>
  <calcPr calcId="125725"/>
</workbook>
</file>

<file path=xl/calcChain.xml><?xml version="1.0" encoding="utf-8"?>
<calcChain xmlns="http://schemas.openxmlformats.org/spreadsheetml/2006/main">
  <c r="BD7" i="2"/>
  <c r="BD9"/>
  <c r="BD5"/>
  <c r="BB9"/>
  <c r="BB7"/>
  <c r="BB5"/>
  <c r="AZ7"/>
  <c r="AZ9"/>
  <c r="AZ5"/>
  <c r="AX9"/>
  <c r="AX7"/>
  <c r="AX5"/>
  <c r="AV7"/>
  <c r="AV9"/>
  <c r="AV5"/>
  <c r="AT9"/>
  <c r="AT7"/>
  <c r="AT5"/>
  <c r="AR7"/>
  <c r="AR9"/>
  <c r="AR5"/>
  <c r="AP9"/>
  <c r="AP7"/>
  <c r="AP5"/>
  <c r="AN7"/>
  <c r="AN9"/>
  <c r="AN5"/>
  <c r="AL5"/>
  <c r="AL7"/>
  <c r="AL9"/>
  <c r="AZ48" l="1"/>
  <c r="BD188"/>
  <c r="AZ188"/>
  <c r="AV188"/>
  <c r="AR188"/>
  <c r="AN188"/>
  <c r="AZ186"/>
  <c r="BD186"/>
  <c r="BD184"/>
  <c r="BD182"/>
  <c r="AV182"/>
  <c r="AR182"/>
  <c r="AN182"/>
  <c r="BD180"/>
  <c r="BD178"/>
  <c r="AZ178"/>
  <c r="BD176"/>
  <c r="AZ176"/>
  <c r="AV176"/>
  <c r="AR176"/>
  <c r="AN176"/>
  <c r="BD174"/>
  <c r="AV174"/>
  <c r="AR174"/>
  <c r="BD172"/>
  <c r="AV172"/>
  <c r="AR172"/>
  <c r="BD170"/>
  <c r="AZ170"/>
  <c r="AV170"/>
  <c r="AR170"/>
  <c r="AZ168"/>
  <c r="AV168"/>
  <c r="AR168"/>
  <c r="AN168"/>
  <c r="AR166"/>
  <c r="AN166"/>
  <c r="BD164"/>
  <c r="AV164"/>
  <c r="AR164"/>
  <c r="BD162"/>
  <c r="AV162"/>
  <c r="AR162"/>
  <c r="AV160"/>
  <c r="AN160"/>
  <c r="BD158"/>
  <c r="AZ158"/>
  <c r="AV158"/>
  <c r="AR158"/>
  <c r="AN158"/>
  <c r="BD156"/>
  <c r="AZ156"/>
  <c r="AV156"/>
  <c r="AR156"/>
  <c r="AN156"/>
  <c r="AZ154"/>
  <c r="AV154"/>
  <c r="AN154"/>
  <c r="AN152"/>
  <c r="AR150"/>
  <c r="BD148"/>
  <c r="AZ148"/>
  <c r="AV148"/>
  <c r="AZ146"/>
  <c r="AR146"/>
  <c r="BD144"/>
  <c r="AZ144"/>
  <c r="AV144"/>
  <c r="AR144"/>
  <c r="BD142"/>
  <c r="AZ140"/>
  <c r="AV140"/>
  <c r="AR140"/>
  <c r="AN140"/>
  <c r="BD138"/>
  <c r="AV138"/>
  <c r="AR138"/>
  <c r="AN138"/>
  <c r="BD136"/>
  <c r="AV136"/>
  <c r="AR134"/>
  <c r="BD132"/>
  <c r="AV132"/>
  <c r="BD130"/>
  <c r="AV130"/>
  <c r="AR130"/>
  <c r="AN128"/>
  <c r="BD128"/>
  <c r="AZ128"/>
  <c r="AV128"/>
  <c r="AR128"/>
  <c r="BD126"/>
  <c r="AV126"/>
  <c r="BD124"/>
  <c r="AZ124"/>
  <c r="AV124"/>
  <c r="AV122"/>
  <c r="BD120"/>
  <c r="AZ120"/>
  <c r="AV120"/>
  <c r="AR120"/>
  <c r="AN120"/>
  <c r="BD118"/>
  <c r="AR118"/>
  <c r="AV116"/>
  <c r="AN116"/>
  <c r="BD114"/>
  <c r="AV114"/>
  <c r="AZ108"/>
  <c r="AZ112"/>
  <c r="AV112"/>
  <c r="AR112"/>
  <c r="AN112"/>
  <c r="AN110"/>
  <c r="AZ104"/>
  <c r="AR106"/>
  <c r="AZ100"/>
  <c r="AV100"/>
  <c r="AR100"/>
  <c r="AZ102"/>
  <c r="BD102"/>
  <c r="BD98"/>
  <c r="AZ98"/>
  <c r="AV98"/>
  <c r="AR98"/>
  <c r="AV90"/>
  <c r="BD96"/>
  <c r="BD94"/>
  <c r="AV94"/>
  <c r="BD92"/>
  <c r="AZ92"/>
  <c r="AV92"/>
  <c r="AR92"/>
  <c r="AV78"/>
  <c r="BD88"/>
  <c r="AZ88"/>
  <c r="AV88"/>
  <c r="AR88"/>
  <c r="AR84"/>
  <c r="BD84"/>
  <c r="AV86"/>
  <c r="AR86"/>
  <c r="BD82"/>
  <c r="AN82"/>
  <c r="BD80"/>
  <c r="AV80"/>
  <c r="AZ76"/>
  <c r="AN76"/>
  <c r="BD74"/>
  <c r="AV74"/>
  <c r="AR74"/>
  <c r="BD72"/>
  <c r="AZ72"/>
  <c r="AV72"/>
  <c r="BD70"/>
  <c r="AR68"/>
  <c r="AN68"/>
  <c r="BD66"/>
  <c r="AZ66"/>
  <c r="AV66"/>
  <c r="BD64"/>
  <c r="AZ64"/>
  <c r="AR64"/>
  <c r="BD62"/>
  <c r="AZ62"/>
  <c r="AV62"/>
  <c r="AV60"/>
  <c r="AV44"/>
  <c r="AR44"/>
  <c r="AN44"/>
  <c r="AN58"/>
  <c r="AR58"/>
  <c r="BD56"/>
  <c r="AZ56"/>
  <c r="AV56"/>
  <c r="AN56"/>
  <c r="BD54"/>
  <c r="AZ54"/>
  <c r="AR54"/>
  <c r="AN54"/>
  <c r="AV48"/>
  <c r="AR48"/>
  <c r="AZ52"/>
  <c r="AV52"/>
  <c r="AR52"/>
  <c r="BD50"/>
  <c r="AV50"/>
  <c r="AR50"/>
  <c r="AN50"/>
  <c r="BD46"/>
  <c r="AV46"/>
  <c r="AR46"/>
  <c r="AN46"/>
  <c r="BD42"/>
  <c r="AV42"/>
  <c r="AR42"/>
  <c r="BD40"/>
  <c r="AV40"/>
  <c r="AR38"/>
  <c r="BD38"/>
  <c r="AV36"/>
  <c r="AN36"/>
  <c r="BD34"/>
  <c r="AZ34"/>
  <c r="AV34"/>
  <c r="AN34"/>
  <c r="AV32"/>
  <c r="AN32"/>
  <c r="BD30"/>
  <c r="AV28"/>
  <c r="AV26"/>
  <c r="BD24"/>
  <c r="AZ24"/>
  <c r="AR24"/>
  <c r="AN24"/>
  <c r="BD22"/>
  <c r="AV22"/>
  <c r="AR22"/>
  <c r="AZ20"/>
  <c r="BD18"/>
  <c r="AR18"/>
  <c r="AV16"/>
  <c r="BD16"/>
  <c r="BD14"/>
  <c r="AZ14"/>
  <c r="AV14"/>
  <c r="AN14"/>
  <c r="BD12"/>
  <c r="AZ12"/>
  <c r="AV12"/>
  <c r="AR12"/>
  <c r="AN12"/>
</calcChain>
</file>

<file path=xl/sharedStrings.xml><?xml version="1.0" encoding="utf-8"?>
<sst xmlns="http://schemas.openxmlformats.org/spreadsheetml/2006/main" count="572" uniqueCount="138">
  <si>
    <t>A10</t>
  </si>
  <si>
    <t>C4a1</t>
  </si>
  <si>
    <t>D4</t>
  </si>
  <si>
    <t>G2a</t>
  </si>
  <si>
    <t>H</t>
  </si>
  <si>
    <t>H14</t>
  </si>
  <si>
    <t>H14a</t>
  </si>
  <si>
    <t>H15</t>
  </si>
  <si>
    <t>H2b</t>
  </si>
  <si>
    <t>H5</t>
  </si>
  <si>
    <t>H5a</t>
  </si>
  <si>
    <t>HV</t>
  </si>
  <si>
    <t>HV2</t>
  </si>
  <si>
    <t>HV6</t>
  </si>
  <si>
    <t>J1b</t>
  </si>
  <si>
    <t>J1d</t>
  </si>
  <si>
    <t>M</t>
  </si>
  <si>
    <t>M18</t>
  </si>
  <si>
    <t>M30c1</t>
  </si>
  <si>
    <t>M30d</t>
  </si>
  <si>
    <t>M5a'd</t>
  </si>
  <si>
    <t>M65a</t>
  </si>
  <si>
    <t>N1c</t>
  </si>
  <si>
    <t>N1d</t>
  </si>
  <si>
    <t>N1e</t>
  </si>
  <si>
    <t>R2</t>
  </si>
  <si>
    <t>R3</t>
  </si>
  <si>
    <t>U2a</t>
  </si>
  <si>
    <t>U2b</t>
  </si>
  <si>
    <t>U2b2</t>
  </si>
  <si>
    <t>U4c1</t>
  </si>
  <si>
    <t>U7</t>
  </si>
  <si>
    <t>U8b</t>
  </si>
  <si>
    <t>W6</t>
  </si>
  <si>
    <t>X2j</t>
  </si>
  <si>
    <t>Y1a</t>
  </si>
  <si>
    <t>L3</t>
  </si>
  <si>
    <t>N</t>
  </si>
  <si>
    <t>D</t>
  </si>
  <si>
    <t>D4j</t>
  </si>
  <si>
    <t>D5'6</t>
  </si>
  <si>
    <t>M3</t>
  </si>
  <si>
    <t>M3a</t>
  </si>
  <si>
    <t>M4'67</t>
  </si>
  <si>
    <t>M4</t>
  </si>
  <si>
    <t>M65b</t>
  </si>
  <si>
    <t>16318T</t>
  </si>
  <si>
    <t>195A</t>
  </si>
  <si>
    <t>16166d</t>
  </si>
  <si>
    <t>M37</t>
  </si>
  <si>
    <t>M66</t>
  </si>
  <si>
    <t>447G</t>
  </si>
  <si>
    <t>M2a</t>
  </si>
  <si>
    <t>M8</t>
  </si>
  <si>
    <t>C4b</t>
  </si>
  <si>
    <t>C4</t>
  </si>
  <si>
    <t>Z</t>
  </si>
  <si>
    <t>G</t>
  </si>
  <si>
    <t>G3</t>
  </si>
  <si>
    <t>M33a</t>
  </si>
  <si>
    <t>N1</t>
  </si>
  <si>
    <t>I</t>
  </si>
  <si>
    <t>W3</t>
  </si>
  <si>
    <t>W</t>
  </si>
  <si>
    <t>N9a</t>
  </si>
  <si>
    <t>16257A</t>
  </si>
  <si>
    <t>A</t>
  </si>
  <si>
    <t>A4</t>
  </si>
  <si>
    <t>16227C</t>
  </si>
  <si>
    <t>Other M</t>
  </si>
  <si>
    <t>X</t>
  </si>
  <si>
    <t>R</t>
  </si>
  <si>
    <t>R0a</t>
  </si>
  <si>
    <t>J2b</t>
  </si>
  <si>
    <t>J</t>
  </si>
  <si>
    <t>T</t>
  </si>
  <si>
    <t>T1a</t>
  </si>
  <si>
    <t>T2</t>
  </si>
  <si>
    <t>T2b</t>
  </si>
  <si>
    <t>R5</t>
  </si>
  <si>
    <t>249d</t>
  </si>
  <si>
    <t>F1</t>
  </si>
  <si>
    <t>F1a</t>
  </si>
  <si>
    <t>F1b</t>
  </si>
  <si>
    <t>16232A</t>
  </si>
  <si>
    <t>B4</t>
  </si>
  <si>
    <t>B5</t>
  </si>
  <si>
    <t>B</t>
  </si>
  <si>
    <t>H1</t>
  </si>
  <si>
    <t>H2</t>
  </si>
  <si>
    <t>H2a</t>
  </si>
  <si>
    <t>H4</t>
  </si>
  <si>
    <t>H4a</t>
  </si>
  <si>
    <t>H6</t>
  </si>
  <si>
    <t>H6a</t>
  </si>
  <si>
    <t>H7</t>
  </si>
  <si>
    <t>H13</t>
  </si>
  <si>
    <t>Other H</t>
  </si>
  <si>
    <t>U</t>
  </si>
  <si>
    <t>U1</t>
  </si>
  <si>
    <t>U5</t>
  </si>
  <si>
    <t>U5a</t>
  </si>
  <si>
    <t>U5b</t>
  </si>
  <si>
    <t>16206C</t>
  </si>
  <si>
    <t>U2c´d</t>
  </si>
  <si>
    <t>U2e</t>
  </si>
  <si>
    <t>16129C</t>
  </si>
  <si>
    <t>U2</t>
  </si>
  <si>
    <t>U3</t>
  </si>
  <si>
    <t>U3b</t>
  </si>
  <si>
    <t>U4a</t>
  </si>
  <si>
    <t>U4b</t>
  </si>
  <si>
    <t>U4</t>
  </si>
  <si>
    <t>K1a</t>
  </si>
  <si>
    <t>K</t>
  </si>
  <si>
    <t>HV0</t>
  </si>
  <si>
    <t>Hazara</t>
  </si>
  <si>
    <t>Uzbek</t>
  </si>
  <si>
    <t>n=78</t>
  </si>
  <si>
    <t>n=90</t>
  </si>
  <si>
    <t>n=146</t>
  </si>
  <si>
    <t>n=75</t>
  </si>
  <si>
    <t>-</t>
  </si>
  <si>
    <t>M30</t>
  </si>
  <si>
    <t>N1b</t>
  </si>
  <si>
    <t>16176G</t>
  </si>
  <si>
    <t>Tajik</t>
  </si>
  <si>
    <t>Turkmen</t>
  </si>
  <si>
    <t>n=127</t>
  </si>
  <si>
    <t>16189!</t>
  </si>
  <si>
    <t>16311!</t>
  </si>
  <si>
    <t>16129!</t>
  </si>
  <si>
    <t>16278!</t>
  </si>
  <si>
    <t>73!</t>
  </si>
  <si>
    <t>WE</t>
  </si>
  <si>
    <t>SA</t>
  </si>
  <si>
    <t>EE</t>
  </si>
  <si>
    <t>Pashtun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</si>
</sst>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b/>
      <sz val="14"/>
      <name val="Arial"/>
      <family val="2"/>
      <charset val="186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17" xfId="0" applyFill="1" applyBorder="1"/>
    <xf numFmtId="0" fontId="0" fillId="0" borderId="16" xfId="0" applyFill="1" applyBorder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3" xfId="0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0" xfId="0" applyFill="1" applyBorder="1"/>
    <xf numFmtId="0" fontId="3" fillId="0" borderId="6" xfId="0" applyFont="1" applyFill="1" applyBorder="1" applyAlignment="1">
      <alignment vertical="center"/>
    </xf>
    <xf numFmtId="0" fontId="0" fillId="0" borderId="21" xfId="0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22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2" fillId="0" borderId="5" xfId="1" applyFont="1" applyFill="1" applyBorder="1" applyAlignment="1">
      <alignment horizontal="center" vertical="center"/>
    </xf>
    <xf numFmtId="0" fontId="0" fillId="0" borderId="28" xfId="0" applyFill="1" applyBorder="1"/>
    <xf numFmtId="0" fontId="8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93"/>
  <sheetViews>
    <sheetView tabSelected="1" zoomScale="80" zoomScaleNormal="80" workbookViewId="0">
      <pane xSplit="37" ySplit="10" topLeftCell="AL11" activePane="bottomRight" state="frozen"/>
      <selection pane="topRight" activeCell="AO1" sqref="AO1"/>
      <selection pane="bottomLeft" activeCell="A8" sqref="A8"/>
      <selection pane="bottomRight" activeCell="I189" sqref="I189"/>
    </sheetView>
  </sheetViews>
  <sheetFormatPr baseColWidth="10" defaultColWidth="3.140625" defaultRowHeight="8.25" customHeight="1"/>
  <cols>
    <col min="1" max="1" width="1.5703125" customWidth="1"/>
    <col min="12" max="12" width="3.140625" customWidth="1"/>
    <col min="20" max="35" width="3.140625" style="17"/>
    <col min="36" max="36" width="4.7109375" style="17" customWidth="1"/>
    <col min="37" max="38" width="3.140625" style="17"/>
    <col min="40" max="40" width="3.140625" customWidth="1"/>
    <col min="41" max="41" width="4.140625" customWidth="1"/>
    <col min="42" max="42" width="3.140625" customWidth="1"/>
    <col min="45" max="45" width="4.140625" customWidth="1"/>
    <col min="49" max="49" width="4.140625" customWidth="1"/>
    <col min="53" max="53" width="4.140625" customWidth="1"/>
    <col min="57" max="57" width="4.140625" customWidth="1"/>
  </cols>
  <sheetData>
    <row r="1" spans="7:59" ht="8.25" customHeight="1">
      <c r="AL1" s="115" t="s">
        <v>116</v>
      </c>
      <c r="AM1" s="115"/>
      <c r="AN1" s="115"/>
      <c r="AO1" s="116"/>
      <c r="AP1" s="114" t="s">
        <v>137</v>
      </c>
      <c r="AQ1" s="115"/>
      <c r="AR1" s="115"/>
      <c r="AS1" s="116"/>
      <c r="AT1" s="114" t="s">
        <v>126</v>
      </c>
      <c r="AU1" s="115"/>
      <c r="AV1" s="115"/>
      <c r="AW1" s="116"/>
      <c r="AX1" s="114" t="s">
        <v>127</v>
      </c>
      <c r="AY1" s="115"/>
      <c r="AZ1" s="115"/>
      <c r="BA1" s="116"/>
      <c r="BB1" s="115" t="s">
        <v>117</v>
      </c>
      <c r="BC1" s="115"/>
      <c r="BD1" s="115"/>
      <c r="BE1" s="115"/>
    </row>
    <row r="2" spans="7:59" ht="8.25" customHeight="1">
      <c r="AL2" s="115"/>
      <c r="AM2" s="115"/>
      <c r="AN2" s="115"/>
      <c r="AO2" s="116"/>
      <c r="AP2" s="114"/>
      <c r="AQ2" s="115"/>
      <c r="AR2" s="115"/>
      <c r="AS2" s="116"/>
      <c r="AT2" s="114"/>
      <c r="AU2" s="115"/>
      <c r="AV2" s="115"/>
      <c r="AW2" s="116"/>
      <c r="AX2" s="114"/>
      <c r="AY2" s="115"/>
      <c r="AZ2" s="115"/>
      <c r="BA2" s="116"/>
      <c r="BB2" s="115"/>
      <c r="BC2" s="115"/>
      <c r="BD2" s="115"/>
      <c r="BE2" s="115"/>
    </row>
    <row r="3" spans="7:59" ht="8.25" customHeight="1">
      <c r="AL3" s="54" t="s">
        <v>118</v>
      </c>
      <c r="AM3" s="54"/>
      <c r="AN3" s="54"/>
      <c r="AO3" s="117"/>
      <c r="AP3" s="53" t="s">
        <v>119</v>
      </c>
      <c r="AQ3" s="54"/>
      <c r="AR3" s="54"/>
      <c r="AS3" s="117"/>
      <c r="AT3" s="53" t="s">
        <v>120</v>
      </c>
      <c r="AU3" s="54"/>
      <c r="AV3" s="54"/>
      <c r="AW3" s="117"/>
      <c r="AX3" s="119" t="s">
        <v>121</v>
      </c>
      <c r="AY3" s="98"/>
      <c r="AZ3" s="98"/>
      <c r="BA3" s="120"/>
      <c r="BB3" s="98" t="s">
        <v>128</v>
      </c>
      <c r="BC3" s="98"/>
      <c r="BD3" s="98"/>
      <c r="BE3" s="98"/>
    </row>
    <row r="4" spans="7:59" ht="8.25" customHeight="1">
      <c r="AL4" s="60"/>
      <c r="AM4" s="60"/>
      <c r="AN4" s="60"/>
      <c r="AO4" s="118"/>
      <c r="AP4" s="63"/>
      <c r="AQ4" s="60"/>
      <c r="AR4" s="60"/>
      <c r="AS4" s="118"/>
      <c r="AT4" s="63"/>
      <c r="AU4" s="60"/>
      <c r="AV4" s="60"/>
      <c r="AW4" s="118"/>
      <c r="AX4" s="121"/>
      <c r="AY4" s="122"/>
      <c r="AZ4" s="122"/>
      <c r="BA4" s="123"/>
      <c r="BB4" s="122"/>
      <c r="BC4" s="122"/>
      <c r="BD4" s="122"/>
      <c r="BE4" s="122"/>
    </row>
    <row r="5" spans="7:59" ht="8.25" customHeight="1">
      <c r="AJ5" s="57" t="s">
        <v>134</v>
      </c>
      <c r="AK5" s="57"/>
      <c r="AL5" s="52">
        <f>AL68+AL120+AL128+AL138+AL140+AL152+AL154+AL156+AL158+AL160+AL176+AL188</f>
        <v>29</v>
      </c>
      <c r="AM5" s="52"/>
      <c r="AN5" s="55">
        <f>AL5/78</f>
        <v>0.37179487179487181</v>
      </c>
      <c r="AO5" s="61"/>
      <c r="AP5" s="51">
        <f>AP68+AP84+AP86+AP92+AP98+AP100+AP118+AP120+AP128+AP130+AP134+AP138+AP140+AP144+AP146+AP150+AP156+AP158+AP162+AP172+AP174+AP176+AP188</f>
        <v>46</v>
      </c>
      <c r="AQ5" s="52"/>
      <c r="AR5" s="55">
        <f>AP5/90</f>
        <v>0.51111111111111107</v>
      </c>
      <c r="AS5" s="61"/>
      <c r="AT5" s="51">
        <f>AT66+AT86+AT90+AT92+AT94+AT98+AT100+AT120+AT122+AT124+AT126+AT128+AT130+AT132+AT136+AT138+AT140+AT144+AT148+AT154+AT156+AT158+AT160+AT162+AT172+AT174+AT176+AT188</f>
        <v>83</v>
      </c>
      <c r="AU5" s="52"/>
      <c r="AV5" s="55">
        <f>AT5/146</f>
        <v>0.56849315068493156</v>
      </c>
      <c r="AW5" s="61"/>
      <c r="AX5" s="51">
        <f>AX66+AX92+AX98+AX100+AX102+AX104+AX120+AX124+AX128+AX140+AX144+AX146+AX148+AX154+AX156+AX158+AX176+AX178+AX186+AX188</f>
        <v>40</v>
      </c>
      <c r="AY5" s="52"/>
      <c r="AZ5" s="55">
        <f>AX5/75</f>
        <v>0.53333333333333333</v>
      </c>
      <c r="BA5" s="61"/>
      <c r="BB5" s="52">
        <f>BB66+BB84+BB92+BB94+BB96+BB98+BB102+BB118+BB120+BB124+BB126+BB128+BB130+BB132+BB136+BB138+BB142+BB144+BB148+BB156+BB158+BB162+BB172+BB174+BB176+BB178+BB180+BB184+BB186+BB188</f>
        <v>70</v>
      </c>
      <c r="BC5" s="52"/>
      <c r="BD5" s="55">
        <f>BB5/127</f>
        <v>0.55118110236220474</v>
      </c>
      <c r="BE5" s="55"/>
      <c r="BG5" s="9"/>
    </row>
    <row r="6" spans="7:59" ht="8.25" customHeight="1">
      <c r="AJ6" s="57"/>
      <c r="AK6" s="57"/>
      <c r="AL6" s="60"/>
      <c r="AM6" s="60"/>
      <c r="AN6" s="56"/>
      <c r="AO6" s="62"/>
      <c r="AP6" s="63"/>
      <c r="AQ6" s="60"/>
      <c r="AR6" s="56"/>
      <c r="AS6" s="62"/>
      <c r="AT6" s="63"/>
      <c r="AU6" s="60"/>
      <c r="AV6" s="56"/>
      <c r="AW6" s="62"/>
      <c r="AX6" s="63"/>
      <c r="AY6" s="60"/>
      <c r="AZ6" s="56"/>
      <c r="BA6" s="62"/>
      <c r="BB6" s="60"/>
      <c r="BC6" s="60"/>
      <c r="BD6" s="56"/>
      <c r="BE6" s="56"/>
    </row>
    <row r="7" spans="7:59" ht="8.25" customHeight="1">
      <c r="AJ7" s="58" t="s">
        <v>135</v>
      </c>
      <c r="AK7" s="58"/>
      <c r="AL7" s="52">
        <f>AL24+AL32+AL34+AL36+AL44+AL46+AL166+AL168</f>
        <v>19</v>
      </c>
      <c r="AM7" s="52"/>
      <c r="AN7" s="55">
        <f t="shared" ref="AN7" si="0">AL7/78</f>
        <v>0.24358974358974358</v>
      </c>
      <c r="AO7" s="61"/>
      <c r="AP7" s="51">
        <f>AP18+AP22+AP24+AP38+AP42+AP44+AP46+AP64+AP106+AP164+AP166+AP168+AP170</f>
        <v>25</v>
      </c>
      <c r="AQ7" s="52"/>
      <c r="AR7" s="55">
        <f t="shared" ref="AR7" si="1">AP7/90</f>
        <v>0.27777777777777779</v>
      </c>
      <c r="AS7" s="61"/>
      <c r="AT7" s="51">
        <f>AT22+AT26+AT28+AT32+AT34+AT36+AT40+AT42+AT44+AT46+AT164+AT168+AT170</f>
        <v>26</v>
      </c>
      <c r="AU7" s="52"/>
      <c r="AV7" s="55">
        <f t="shared" ref="AV7" si="2">AT7/146</f>
        <v>0.17808219178082191</v>
      </c>
      <c r="AW7" s="61"/>
      <c r="AX7" s="51">
        <f>AX20+AX24+AX34+AX46+AX64+AX168+AX170</f>
        <v>10</v>
      </c>
      <c r="AY7" s="52"/>
      <c r="AZ7" s="55">
        <f t="shared" ref="AZ7" si="3">AX7/75</f>
        <v>0.13333333333333333</v>
      </c>
      <c r="BA7" s="61"/>
      <c r="BB7" s="52">
        <f>BB18+BB22+BB24+BB30+BB34+BB38+BB40+BB42+BB46+BB64+BB164+BB170</f>
        <v>25</v>
      </c>
      <c r="BC7" s="52"/>
      <c r="BD7" s="55">
        <f t="shared" ref="BD7" si="4">BB7/127</f>
        <v>0.19685039370078741</v>
      </c>
      <c r="BE7" s="55"/>
    </row>
    <row r="8" spans="7:59" ht="8.25" customHeight="1">
      <c r="AJ8" s="58"/>
      <c r="AK8" s="58"/>
      <c r="AL8" s="60"/>
      <c r="AM8" s="60"/>
      <c r="AN8" s="56"/>
      <c r="AO8" s="62"/>
      <c r="AP8" s="63"/>
      <c r="AQ8" s="60"/>
      <c r="AR8" s="56"/>
      <c r="AS8" s="62"/>
      <c r="AT8" s="63"/>
      <c r="AU8" s="60"/>
      <c r="AV8" s="56"/>
      <c r="AW8" s="62"/>
      <c r="AX8" s="63"/>
      <c r="AY8" s="60"/>
      <c r="AZ8" s="56"/>
      <c r="BA8" s="62"/>
      <c r="BB8" s="60"/>
      <c r="BC8" s="60"/>
      <c r="BD8" s="56"/>
      <c r="BE8" s="56"/>
    </row>
    <row r="9" spans="7:59" ht="8.25" customHeight="1">
      <c r="AJ9" s="59" t="s">
        <v>136</v>
      </c>
      <c r="AK9" s="59"/>
      <c r="AL9" s="54">
        <f>AL12+AL14+AL50+AL54+AL56+AL58+AL82+AL110+AL112+AL116</f>
        <v>26</v>
      </c>
      <c r="AM9" s="54"/>
      <c r="AN9" s="55">
        <f t="shared" ref="AN9" si="5">AL9/78</f>
        <v>0.33333333333333331</v>
      </c>
      <c r="AO9" s="61"/>
      <c r="AP9" s="53">
        <f>AP48+AP50+AP52+AP54+AP58+AP112</f>
        <v>9</v>
      </c>
      <c r="AQ9" s="54"/>
      <c r="AR9" s="55">
        <f t="shared" ref="AR9" si="6">AP9/90</f>
        <v>0.1</v>
      </c>
      <c r="AS9" s="61"/>
      <c r="AT9" s="53">
        <f>AT12+AT14+AT16+AT48+AT50+AT52+AT56+AT60+AT80+AT112+AT114+AT116</f>
        <v>19</v>
      </c>
      <c r="AU9" s="54"/>
      <c r="AV9" s="55">
        <f t="shared" ref="AV9" si="7">AT9/146</f>
        <v>0.13013698630136986</v>
      </c>
      <c r="AW9" s="61"/>
      <c r="AX9" s="53">
        <f>AX12+AX14+AX48+AX52+AX54+AX56+AX112</f>
        <v>15</v>
      </c>
      <c r="AY9" s="54"/>
      <c r="AZ9" s="55">
        <f t="shared" ref="AZ9" si="8">AX9/75</f>
        <v>0.2</v>
      </c>
      <c r="BA9" s="61"/>
      <c r="BB9" s="51">
        <f>BB12+BB14+BB16+BB50+BB54+BB56+BB80+BB82+BB114</f>
        <v>19</v>
      </c>
      <c r="BC9" s="52"/>
      <c r="BD9" s="55">
        <f t="shared" ref="BD9" si="9">BB9/127</f>
        <v>0.14960629921259844</v>
      </c>
      <c r="BE9" s="55"/>
    </row>
    <row r="10" spans="7:59" ht="8.25" customHeight="1">
      <c r="W10" s="18"/>
      <c r="AJ10" s="59"/>
      <c r="AK10" s="59"/>
      <c r="AL10" s="54"/>
      <c r="AM10" s="54"/>
      <c r="AN10" s="56"/>
      <c r="AO10" s="62"/>
      <c r="AP10" s="53"/>
      <c r="AQ10" s="54"/>
      <c r="AR10" s="56"/>
      <c r="AS10" s="62"/>
      <c r="AT10" s="53"/>
      <c r="AU10" s="54"/>
      <c r="AV10" s="56"/>
      <c r="AW10" s="62"/>
      <c r="AX10" s="53"/>
      <c r="AY10" s="54"/>
      <c r="AZ10" s="56"/>
      <c r="BA10" s="62"/>
      <c r="BB10" s="53"/>
      <c r="BC10" s="54"/>
      <c r="BD10" s="56"/>
      <c r="BE10" s="56"/>
    </row>
    <row r="11" spans="7:59" s="17" customFormat="1" ht="8.25" customHeight="1" thickBot="1">
      <c r="W11" s="18"/>
      <c r="AJ11" s="50"/>
      <c r="AK11" s="50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7:59" ht="8.25" customHeight="1" thickBot="1">
      <c r="W12" s="18"/>
      <c r="X12" s="18"/>
      <c r="Y12" s="19"/>
      <c r="Z12" s="69">
        <v>14668</v>
      </c>
      <c r="AA12" s="69"/>
      <c r="AC12" s="126" t="s">
        <v>2</v>
      </c>
      <c r="AD12" s="127"/>
      <c r="AE12" s="19"/>
      <c r="AF12" s="69">
        <v>11696</v>
      </c>
      <c r="AG12" s="69"/>
      <c r="AI12" s="126" t="s">
        <v>39</v>
      </c>
      <c r="AJ12" s="127"/>
      <c r="AL12" s="131">
        <v>2</v>
      </c>
      <c r="AM12" s="131"/>
      <c r="AN12" s="130">
        <f>AL12/78</f>
        <v>2.564102564102564E-2</v>
      </c>
      <c r="AO12" s="130"/>
      <c r="AP12" s="132">
        <v>1</v>
      </c>
      <c r="AQ12" s="132"/>
      <c r="AR12" s="130">
        <f>AP12/90</f>
        <v>1.1111111111111112E-2</v>
      </c>
      <c r="AS12" s="130"/>
      <c r="AT12" s="132">
        <v>1</v>
      </c>
      <c r="AU12" s="132"/>
      <c r="AV12" s="130">
        <f>AT12/146</f>
        <v>6.8493150684931503E-3</v>
      </c>
      <c r="AW12" s="130"/>
      <c r="AX12" s="131">
        <v>1</v>
      </c>
      <c r="AY12" s="131"/>
      <c r="AZ12" s="130">
        <f>AX12/75</f>
        <v>1.3333333333333334E-2</v>
      </c>
      <c r="BA12" s="130"/>
      <c r="BB12" s="131">
        <v>2</v>
      </c>
      <c r="BC12" s="131"/>
      <c r="BD12" s="130">
        <f>BB12/128</f>
        <v>1.5625E-2</v>
      </c>
      <c r="BE12" s="130"/>
    </row>
    <row r="13" spans="7:59" ht="8.25" customHeight="1" thickBot="1">
      <c r="H13" s="9"/>
      <c r="W13" s="18"/>
      <c r="X13" s="21"/>
      <c r="Z13" s="69"/>
      <c r="AA13" s="69"/>
      <c r="AB13" s="22"/>
      <c r="AC13" s="128"/>
      <c r="AD13" s="129"/>
      <c r="AE13" s="21"/>
      <c r="AF13" s="69"/>
      <c r="AG13" s="69"/>
      <c r="AH13" s="22"/>
      <c r="AI13" s="128"/>
      <c r="AJ13" s="129"/>
      <c r="AK13" s="23"/>
      <c r="AL13" s="131"/>
      <c r="AM13" s="131"/>
      <c r="AN13" s="130"/>
      <c r="AO13" s="130"/>
      <c r="AP13" s="132"/>
      <c r="AQ13" s="132"/>
      <c r="AR13" s="130"/>
      <c r="AS13" s="130"/>
      <c r="AT13" s="132"/>
      <c r="AU13" s="132"/>
      <c r="AV13" s="130"/>
      <c r="AW13" s="130"/>
      <c r="AX13" s="131"/>
      <c r="AY13" s="131"/>
      <c r="AZ13" s="130"/>
      <c r="BA13" s="130"/>
      <c r="BB13" s="131"/>
      <c r="BC13" s="131"/>
      <c r="BD13" s="130"/>
      <c r="BE13" s="130"/>
    </row>
    <row r="14" spans="7:59" ht="8.25" customHeight="1" thickBot="1"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20"/>
      <c r="W14" s="88" t="s">
        <v>38</v>
      </c>
      <c r="X14" s="89"/>
      <c r="AD14" s="23"/>
      <c r="AE14" s="19"/>
      <c r="AF14" s="19"/>
      <c r="AG14" s="19"/>
      <c r="AH14" s="19"/>
      <c r="AI14" s="19"/>
      <c r="AJ14" s="19"/>
      <c r="AK14" s="19"/>
      <c r="AL14" s="131">
        <v>2</v>
      </c>
      <c r="AM14" s="131"/>
      <c r="AN14" s="130">
        <f>AL14/78</f>
        <v>2.564102564102564E-2</v>
      </c>
      <c r="AO14" s="130"/>
      <c r="AP14" s="132" t="s">
        <v>122</v>
      </c>
      <c r="AQ14" s="132"/>
      <c r="AR14" s="130" t="s">
        <v>122</v>
      </c>
      <c r="AS14" s="130"/>
      <c r="AT14" s="132">
        <v>4</v>
      </c>
      <c r="AU14" s="132"/>
      <c r="AV14" s="130">
        <f>AT14/146</f>
        <v>2.7397260273972601E-2</v>
      </c>
      <c r="AW14" s="130"/>
      <c r="AX14" s="131">
        <v>4</v>
      </c>
      <c r="AY14" s="131"/>
      <c r="AZ14" s="130">
        <f>AX14/75</f>
        <v>5.3333333333333337E-2</v>
      </c>
      <c r="BA14" s="130"/>
      <c r="BB14" s="131">
        <v>2</v>
      </c>
      <c r="BC14" s="131"/>
      <c r="BD14" s="130">
        <f>BB14/128</f>
        <v>1.5625E-2</v>
      </c>
      <c r="BE14" s="130"/>
    </row>
    <row r="15" spans="7:59" ht="8.25" customHeight="1" thickBot="1">
      <c r="G15" s="2"/>
      <c r="V15" s="22"/>
      <c r="W15" s="90"/>
      <c r="X15" s="109"/>
      <c r="AD15" s="26"/>
      <c r="AK15" s="26"/>
      <c r="AL15" s="131"/>
      <c r="AM15" s="131"/>
      <c r="AN15" s="130"/>
      <c r="AO15" s="130"/>
      <c r="AP15" s="132"/>
      <c r="AQ15" s="132"/>
      <c r="AR15" s="130"/>
      <c r="AS15" s="130"/>
      <c r="AT15" s="132"/>
      <c r="AU15" s="132"/>
      <c r="AV15" s="130"/>
      <c r="AW15" s="130"/>
      <c r="AX15" s="131"/>
      <c r="AY15" s="131"/>
      <c r="AZ15" s="130"/>
      <c r="BA15" s="130"/>
      <c r="BB15" s="131"/>
      <c r="BC15" s="131"/>
      <c r="BD15" s="130"/>
      <c r="BE15" s="130"/>
    </row>
    <row r="16" spans="7:59" ht="8.25" customHeight="1" thickBot="1">
      <c r="G16" s="2"/>
      <c r="W16" s="27"/>
      <c r="Y16" s="19"/>
      <c r="Z16" s="19"/>
      <c r="AA16" s="19"/>
      <c r="AB16" s="19"/>
      <c r="AC16" s="19"/>
      <c r="AD16" s="19"/>
      <c r="AE16" s="19"/>
      <c r="AF16" s="69" t="s">
        <v>129</v>
      </c>
      <c r="AG16" s="69"/>
      <c r="AI16" s="126" t="s">
        <v>40</v>
      </c>
      <c r="AJ16" s="127"/>
      <c r="AK16" s="28"/>
      <c r="AL16" s="131" t="s">
        <v>122</v>
      </c>
      <c r="AM16" s="131"/>
      <c r="AN16" s="130" t="s">
        <v>122</v>
      </c>
      <c r="AO16" s="130"/>
      <c r="AP16" s="132" t="s">
        <v>122</v>
      </c>
      <c r="AQ16" s="132"/>
      <c r="AR16" s="130" t="s">
        <v>122</v>
      </c>
      <c r="AS16" s="130"/>
      <c r="AT16" s="132">
        <v>1</v>
      </c>
      <c r="AU16" s="132"/>
      <c r="AV16" s="130">
        <f>AT16/146</f>
        <v>6.8493150684931503E-3</v>
      </c>
      <c r="AW16" s="130"/>
      <c r="AX16" s="131" t="s">
        <v>122</v>
      </c>
      <c r="AY16" s="131"/>
      <c r="AZ16" s="130" t="s">
        <v>122</v>
      </c>
      <c r="BA16" s="130"/>
      <c r="BB16" s="131">
        <v>2</v>
      </c>
      <c r="BC16" s="131"/>
      <c r="BD16" s="130">
        <f>BB16/128</f>
        <v>1.5625E-2</v>
      </c>
      <c r="BE16" s="130"/>
    </row>
    <row r="17" spans="5:57" ht="8.25" customHeight="1" thickBot="1">
      <c r="G17" s="2"/>
      <c r="N17" s="9"/>
      <c r="O17" s="9"/>
      <c r="P17" s="9"/>
      <c r="Q17" s="9"/>
      <c r="R17" s="9"/>
      <c r="S17" s="9"/>
      <c r="T17" s="18"/>
      <c r="X17" s="26"/>
      <c r="AF17" s="69"/>
      <c r="AG17" s="69"/>
      <c r="AH17" s="22"/>
      <c r="AI17" s="128"/>
      <c r="AJ17" s="129"/>
      <c r="AL17" s="131"/>
      <c r="AM17" s="131"/>
      <c r="AN17" s="130"/>
      <c r="AO17" s="130"/>
      <c r="AP17" s="132"/>
      <c r="AQ17" s="132"/>
      <c r="AR17" s="130"/>
      <c r="AS17" s="130"/>
      <c r="AT17" s="132"/>
      <c r="AU17" s="132"/>
      <c r="AV17" s="130"/>
      <c r="AW17" s="130"/>
      <c r="AX17" s="131"/>
      <c r="AY17" s="131"/>
      <c r="AZ17" s="130"/>
      <c r="BA17" s="130"/>
      <c r="BB17" s="131"/>
      <c r="BC17" s="131"/>
      <c r="BD17" s="130"/>
      <c r="BE17" s="130"/>
    </row>
    <row r="18" spans="5:57" ht="8.25" customHeight="1" thickBot="1">
      <c r="G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54" t="s">
        <v>51</v>
      </c>
      <c r="AE18" s="54"/>
      <c r="AF18" s="69">
        <v>16270</v>
      </c>
      <c r="AG18" s="69"/>
      <c r="AI18" s="99" t="s">
        <v>52</v>
      </c>
      <c r="AJ18" s="105"/>
      <c r="AK18" s="28"/>
      <c r="AL18" s="131" t="s">
        <v>122</v>
      </c>
      <c r="AM18" s="131"/>
      <c r="AN18" s="130" t="s">
        <v>122</v>
      </c>
      <c r="AO18" s="130"/>
      <c r="AP18" s="132">
        <v>1</v>
      </c>
      <c r="AQ18" s="132"/>
      <c r="AR18" s="130">
        <f>AP18/90</f>
        <v>1.1111111111111112E-2</v>
      </c>
      <c r="AS18" s="130"/>
      <c r="AT18" s="132" t="s">
        <v>122</v>
      </c>
      <c r="AU18" s="132"/>
      <c r="AV18" s="130" t="s">
        <v>122</v>
      </c>
      <c r="AW18" s="130"/>
      <c r="AX18" s="131" t="s">
        <v>122</v>
      </c>
      <c r="AY18" s="131"/>
      <c r="AZ18" s="130" t="s">
        <v>122</v>
      </c>
      <c r="BA18" s="130"/>
      <c r="BB18" s="131">
        <v>2</v>
      </c>
      <c r="BC18" s="131"/>
      <c r="BD18" s="130">
        <f>BB18/128</f>
        <v>1.5625E-2</v>
      </c>
      <c r="BE18" s="130"/>
    </row>
    <row r="19" spans="5:57" ht="8.25" customHeight="1" thickBot="1">
      <c r="E19" s="9"/>
      <c r="F19" s="9"/>
      <c r="G19" s="2"/>
      <c r="H19" s="6"/>
      <c r="AC19" s="26"/>
      <c r="AD19" s="54"/>
      <c r="AE19" s="54"/>
      <c r="AF19" s="69"/>
      <c r="AG19" s="69"/>
      <c r="AH19" s="22"/>
      <c r="AI19" s="108"/>
      <c r="AJ19" s="107"/>
      <c r="AL19" s="131"/>
      <c r="AM19" s="131"/>
      <c r="AN19" s="130"/>
      <c r="AO19" s="130"/>
      <c r="AP19" s="132"/>
      <c r="AQ19" s="132"/>
      <c r="AR19" s="130"/>
      <c r="AS19" s="130"/>
      <c r="AT19" s="132"/>
      <c r="AU19" s="132"/>
      <c r="AV19" s="130"/>
      <c r="AW19" s="130"/>
      <c r="AX19" s="131"/>
      <c r="AY19" s="131"/>
      <c r="AZ19" s="130"/>
      <c r="BA19" s="130"/>
      <c r="BB19" s="131"/>
      <c r="BC19" s="131"/>
      <c r="BD19" s="130"/>
      <c r="BE19" s="130"/>
    </row>
    <row r="20" spans="5:57" ht="8.25" customHeight="1" thickBot="1">
      <c r="E20" s="9"/>
      <c r="F20" s="9"/>
      <c r="G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9"/>
      <c r="U20" s="19"/>
      <c r="V20" s="19"/>
      <c r="W20" s="19"/>
      <c r="X20" s="19"/>
      <c r="Y20" s="19"/>
      <c r="Z20" s="19"/>
      <c r="AA20" s="69">
        <v>16126</v>
      </c>
      <c r="AB20" s="69"/>
      <c r="AD20" s="99" t="s">
        <v>41</v>
      </c>
      <c r="AE20" s="105"/>
      <c r="AF20" s="19"/>
      <c r="AG20" s="19"/>
      <c r="AH20" s="19"/>
      <c r="AI20" s="19"/>
      <c r="AJ20" s="19"/>
      <c r="AK20" s="19"/>
      <c r="AL20" s="131" t="s">
        <v>122</v>
      </c>
      <c r="AM20" s="131"/>
      <c r="AN20" s="130" t="s">
        <v>122</v>
      </c>
      <c r="AO20" s="130"/>
      <c r="AP20" s="132" t="s">
        <v>122</v>
      </c>
      <c r="AQ20" s="132"/>
      <c r="AR20" s="130" t="s">
        <v>122</v>
      </c>
      <c r="AS20" s="130"/>
      <c r="AT20" s="132" t="s">
        <v>122</v>
      </c>
      <c r="AU20" s="132"/>
      <c r="AV20" s="130" t="s">
        <v>122</v>
      </c>
      <c r="AW20" s="130"/>
      <c r="AX20" s="131">
        <v>2</v>
      </c>
      <c r="AY20" s="131"/>
      <c r="AZ20" s="130">
        <f>AX20/75</f>
        <v>2.6666666666666668E-2</v>
      </c>
      <c r="BA20" s="130"/>
      <c r="BB20" s="131" t="s">
        <v>122</v>
      </c>
      <c r="BC20" s="131"/>
      <c r="BD20" s="130" t="s">
        <v>122</v>
      </c>
      <c r="BE20" s="130"/>
    </row>
    <row r="21" spans="5:57" ht="8.25" customHeight="1" thickBot="1">
      <c r="E21" s="9"/>
      <c r="G21" s="2"/>
      <c r="H21" s="6"/>
      <c r="AA21" s="69"/>
      <c r="AB21" s="69"/>
      <c r="AC21" s="22"/>
      <c r="AD21" s="108"/>
      <c r="AE21" s="107"/>
      <c r="AK21" s="26"/>
      <c r="AL21" s="131"/>
      <c r="AM21" s="131"/>
      <c r="AN21" s="130"/>
      <c r="AO21" s="130"/>
      <c r="AP21" s="132"/>
      <c r="AQ21" s="132"/>
      <c r="AR21" s="130"/>
      <c r="AS21" s="130"/>
      <c r="AT21" s="132"/>
      <c r="AU21" s="132"/>
      <c r="AV21" s="130"/>
      <c r="AW21" s="130"/>
      <c r="AX21" s="131"/>
      <c r="AY21" s="131"/>
      <c r="AZ21" s="130"/>
      <c r="BA21" s="130"/>
      <c r="BB21" s="131"/>
      <c r="BC21" s="131"/>
      <c r="BD21" s="130"/>
      <c r="BE21" s="130"/>
    </row>
    <row r="22" spans="5:57" ht="8.25" customHeight="1" thickBot="1">
      <c r="E22" s="9"/>
      <c r="G22" s="2"/>
      <c r="H22" s="9"/>
      <c r="Y22" s="31"/>
      <c r="Z22" s="31"/>
      <c r="AB22" s="11"/>
      <c r="AC22" s="11"/>
      <c r="AD22" s="27"/>
      <c r="AE22" s="25"/>
      <c r="AF22" s="69">
        <v>4580</v>
      </c>
      <c r="AG22" s="69"/>
      <c r="AI22" s="99" t="s">
        <v>42</v>
      </c>
      <c r="AJ22" s="105"/>
      <c r="AK22" s="28"/>
      <c r="AL22" s="131" t="s">
        <v>122</v>
      </c>
      <c r="AM22" s="131"/>
      <c r="AN22" s="130" t="s">
        <v>122</v>
      </c>
      <c r="AO22" s="130"/>
      <c r="AP22" s="132">
        <v>3</v>
      </c>
      <c r="AQ22" s="132"/>
      <c r="AR22" s="130">
        <f>AP22/90</f>
        <v>3.3333333333333333E-2</v>
      </c>
      <c r="AS22" s="130"/>
      <c r="AT22" s="132">
        <v>3</v>
      </c>
      <c r="AU22" s="132"/>
      <c r="AV22" s="130">
        <f>AT22/146</f>
        <v>2.0547945205479451E-2</v>
      </c>
      <c r="AW22" s="130"/>
      <c r="AX22" s="131" t="s">
        <v>122</v>
      </c>
      <c r="AY22" s="131"/>
      <c r="AZ22" s="130" t="s">
        <v>122</v>
      </c>
      <c r="BA22" s="130"/>
      <c r="BB22" s="131">
        <v>2</v>
      </c>
      <c r="BC22" s="131"/>
      <c r="BD22" s="130">
        <f>BB22/128</f>
        <v>1.5625E-2</v>
      </c>
      <c r="BE22" s="130"/>
    </row>
    <row r="23" spans="5:57" ht="8.25" customHeight="1" thickBot="1">
      <c r="E23" s="9"/>
      <c r="G23" s="2"/>
      <c r="H23" s="9"/>
      <c r="Y23" s="31"/>
      <c r="Z23" s="31"/>
      <c r="AB23" s="11"/>
      <c r="AC23" s="11"/>
      <c r="AD23" s="18"/>
      <c r="AE23" s="26"/>
      <c r="AF23" s="69"/>
      <c r="AG23" s="69"/>
      <c r="AH23" s="22"/>
      <c r="AI23" s="108"/>
      <c r="AJ23" s="107"/>
      <c r="AL23" s="131"/>
      <c r="AM23" s="131"/>
      <c r="AN23" s="130"/>
      <c r="AO23" s="130"/>
      <c r="AP23" s="132"/>
      <c r="AQ23" s="132"/>
      <c r="AR23" s="130"/>
      <c r="AS23" s="130"/>
      <c r="AT23" s="132"/>
      <c r="AU23" s="132"/>
      <c r="AV23" s="130"/>
      <c r="AW23" s="130"/>
      <c r="AX23" s="131"/>
      <c r="AY23" s="131"/>
      <c r="AZ23" s="130"/>
      <c r="BA23" s="130"/>
      <c r="BB23" s="131"/>
      <c r="BC23" s="131"/>
      <c r="BD23" s="130"/>
      <c r="BE23" s="130"/>
    </row>
    <row r="24" spans="5:57" ht="8.25" customHeight="1" thickBot="1">
      <c r="E24" s="9"/>
      <c r="G24" s="2"/>
      <c r="M24" s="9"/>
      <c r="N24" s="9"/>
      <c r="W24" s="19"/>
      <c r="X24" s="19"/>
      <c r="Y24" s="19"/>
      <c r="Z24" s="54" t="s">
        <v>130</v>
      </c>
      <c r="AA24" s="54"/>
      <c r="AB24" s="19"/>
      <c r="AC24" s="19"/>
      <c r="AD24" s="69">
        <v>16145</v>
      </c>
      <c r="AE24" s="69"/>
      <c r="AF24" s="69">
        <v>16261</v>
      </c>
      <c r="AG24" s="69"/>
      <c r="AI24" s="99" t="s">
        <v>44</v>
      </c>
      <c r="AJ24" s="105"/>
      <c r="AK24" s="28"/>
      <c r="AL24" s="131">
        <v>4</v>
      </c>
      <c r="AM24" s="131"/>
      <c r="AN24" s="130">
        <f>AL24/78</f>
        <v>5.128205128205128E-2</v>
      </c>
      <c r="AO24" s="130"/>
      <c r="AP24" s="132">
        <v>3</v>
      </c>
      <c r="AQ24" s="132"/>
      <c r="AR24" s="130">
        <f>AP24/90</f>
        <v>3.3333333333333333E-2</v>
      </c>
      <c r="AS24" s="130"/>
      <c r="AT24" s="132" t="s">
        <v>122</v>
      </c>
      <c r="AU24" s="132"/>
      <c r="AV24" s="130" t="s">
        <v>122</v>
      </c>
      <c r="AW24" s="130"/>
      <c r="AX24" s="131">
        <v>1</v>
      </c>
      <c r="AY24" s="131"/>
      <c r="AZ24" s="130">
        <f>AX24/75</f>
        <v>1.3333333333333334E-2</v>
      </c>
      <c r="BA24" s="130"/>
      <c r="BB24" s="131">
        <v>5</v>
      </c>
      <c r="BC24" s="131"/>
      <c r="BD24" s="130">
        <f>BB24/128</f>
        <v>3.90625E-2</v>
      </c>
      <c r="BE24" s="130"/>
    </row>
    <row r="25" spans="5:57" ht="8.25" customHeight="1" thickBot="1">
      <c r="E25" s="9"/>
      <c r="G25" s="2"/>
      <c r="M25" s="9"/>
      <c r="N25" s="9"/>
      <c r="Q25" s="9"/>
      <c r="R25" s="9"/>
      <c r="V25" s="27"/>
      <c r="W25" s="21"/>
      <c r="Z25" s="54"/>
      <c r="AA25" s="54"/>
      <c r="AD25" s="69"/>
      <c r="AE25" s="69"/>
      <c r="AF25" s="69"/>
      <c r="AG25" s="69"/>
      <c r="AH25" s="22"/>
      <c r="AI25" s="108"/>
      <c r="AJ25" s="107"/>
      <c r="AL25" s="131"/>
      <c r="AM25" s="131"/>
      <c r="AN25" s="130"/>
      <c r="AO25" s="130"/>
      <c r="AP25" s="132"/>
      <c r="AQ25" s="132"/>
      <c r="AR25" s="130"/>
      <c r="AS25" s="130"/>
      <c r="AT25" s="132"/>
      <c r="AU25" s="132"/>
      <c r="AV25" s="130"/>
      <c r="AW25" s="130"/>
      <c r="AX25" s="131"/>
      <c r="AY25" s="131"/>
      <c r="AZ25" s="130"/>
      <c r="BA25" s="130"/>
      <c r="BB25" s="131"/>
      <c r="BC25" s="131"/>
      <c r="BD25" s="130"/>
      <c r="BE25" s="130"/>
    </row>
    <row r="26" spans="5:57" ht="8.25" customHeight="1" thickBot="1">
      <c r="E26" s="9"/>
      <c r="G26" s="2"/>
      <c r="M26" s="9"/>
      <c r="N26" s="9"/>
      <c r="R26" s="9"/>
      <c r="V26" s="27"/>
      <c r="W26" s="18"/>
      <c r="Z26" s="27"/>
      <c r="AF26" s="69">
        <v>16289</v>
      </c>
      <c r="AG26" s="69"/>
      <c r="AI26" s="99" t="s">
        <v>21</v>
      </c>
      <c r="AJ26" s="105"/>
      <c r="AL26" s="131" t="s">
        <v>122</v>
      </c>
      <c r="AM26" s="131"/>
      <c r="AN26" s="130" t="s">
        <v>122</v>
      </c>
      <c r="AO26" s="130"/>
      <c r="AP26" s="132" t="s">
        <v>122</v>
      </c>
      <c r="AQ26" s="132"/>
      <c r="AR26" s="130" t="s">
        <v>122</v>
      </c>
      <c r="AS26" s="130"/>
      <c r="AT26" s="132">
        <v>1</v>
      </c>
      <c r="AU26" s="132"/>
      <c r="AV26" s="130">
        <f>AT26/146</f>
        <v>6.8493150684931503E-3</v>
      </c>
      <c r="AW26" s="130"/>
      <c r="AX26" s="131" t="s">
        <v>122</v>
      </c>
      <c r="AY26" s="131"/>
      <c r="AZ26" s="130" t="s">
        <v>122</v>
      </c>
      <c r="BA26" s="130"/>
      <c r="BB26" s="131" t="s">
        <v>122</v>
      </c>
      <c r="BC26" s="131"/>
      <c r="BD26" s="130" t="s">
        <v>122</v>
      </c>
      <c r="BE26" s="130"/>
    </row>
    <row r="27" spans="5:57" ht="8.25" customHeight="1" thickBot="1">
      <c r="E27" s="9"/>
      <c r="G27" s="2"/>
      <c r="N27" s="9"/>
      <c r="V27" s="27"/>
      <c r="Z27" s="27"/>
      <c r="AA27" s="34"/>
      <c r="AD27" s="21"/>
      <c r="AE27" s="26"/>
      <c r="AF27" s="69"/>
      <c r="AG27" s="69"/>
      <c r="AH27" s="22"/>
      <c r="AI27" s="108"/>
      <c r="AJ27" s="107"/>
      <c r="AK27" s="23"/>
      <c r="AL27" s="131"/>
      <c r="AM27" s="131"/>
      <c r="AN27" s="130"/>
      <c r="AO27" s="130"/>
      <c r="AP27" s="132"/>
      <c r="AQ27" s="132"/>
      <c r="AR27" s="130"/>
      <c r="AS27" s="130"/>
      <c r="AT27" s="132"/>
      <c r="AU27" s="132"/>
      <c r="AV27" s="130"/>
      <c r="AW27" s="130"/>
      <c r="AX27" s="131"/>
      <c r="AY27" s="131"/>
      <c r="AZ27" s="130"/>
      <c r="BA27" s="130"/>
      <c r="BB27" s="131"/>
      <c r="BC27" s="131"/>
      <c r="BD27" s="130"/>
      <c r="BE27" s="130"/>
    </row>
    <row r="28" spans="5:57" ht="8.25" customHeight="1" thickBot="1">
      <c r="E28" s="9"/>
      <c r="G28" s="2"/>
      <c r="N28" s="9"/>
      <c r="V28" s="27"/>
      <c r="Z28" s="27"/>
      <c r="AA28" s="25"/>
      <c r="AB28" s="19"/>
      <c r="AC28" s="54">
        <v>511</v>
      </c>
      <c r="AD28" s="54"/>
      <c r="AE28" s="19"/>
      <c r="AF28" s="69">
        <v>16184</v>
      </c>
      <c r="AG28" s="69"/>
      <c r="AH28" s="20"/>
      <c r="AI28" s="99" t="s">
        <v>45</v>
      </c>
      <c r="AJ28" s="105"/>
      <c r="AL28" s="131" t="s">
        <v>122</v>
      </c>
      <c r="AM28" s="131"/>
      <c r="AN28" s="130" t="s">
        <v>122</v>
      </c>
      <c r="AO28" s="130"/>
      <c r="AP28" s="132" t="s">
        <v>122</v>
      </c>
      <c r="AQ28" s="132"/>
      <c r="AR28" s="130" t="s">
        <v>122</v>
      </c>
      <c r="AS28" s="130"/>
      <c r="AT28" s="132">
        <v>1</v>
      </c>
      <c r="AU28" s="132"/>
      <c r="AV28" s="130">
        <f>AT28/146</f>
        <v>6.8493150684931503E-3</v>
      </c>
      <c r="AW28" s="130"/>
      <c r="AX28" s="131" t="s">
        <v>122</v>
      </c>
      <c r="AY28" s="131"/>
      <c r="AZ28" s="130" t="s">
        <v>122</v>
      </c>
      <c r="BA28" s="130"/>
      <c r="BB28" s="131" t="s">
        <v>122</v>
      </c>
      <c r="BC28" s="131"/>
      <c r="BD28" s="130" t="s">
        <v>122</v>
      </c>
      <c r="BE28" s="130"/>
    </row>
    <row r="29" spans="5:57" ht="8.25" customHeight="1" thickBot="1">
      <c r="E29" s="9"/>
      <c r="G29" s="2"/>
      <c r="M29" s="9"/>
      <c r="N29" s="9"/>
      <c r="V29" s="27"/>
      <c r="AC29" s="54"/>
      <c r="AD29" s="54"/>
      <c r="AF29" s="69"/>
      <c r="AG29" s="69"/>
      <c r="AI29" s="108"/>
      <c r="AJ29" s="107"/>
      <c r="AK29" s="23"/>
      <c r="AL29" s="131"/>
      <c r="AM29" s="131"/>
      <c r="AN29" s="130"/>
      <c r="AO29" s="130"/>
      <c r="AP29" s="132"/>
      <c r="AQ29" s="132"/>
      <c r="AR29" s="130"/>
      <c r="AS29" s="130"/>
      <c r="AT29" s="132"/>
      <c r="AU29" s="132"/>
      <c r="AV29" s="130"/>
      <c r="AW29" s="130"/>
      <c r="AX29" s="131"/>
      <c r="AY29" s="131"/>
      <c r="AZ29" s="130"/>
      <c r="BA29" s="130"/>
      <c r="BB29" s="131"/>
      <c r="BC29" s="131"/>
      <c r="BD29" s="130"/>
      <c r="BE29" s="130"/>
    </row>
    <row r="30" spans="5:57" ht="8.25" customHeight="1" thickBot="1">
      <c r="E30" s="9"/>
      <c r="G30" s="2"/>
      <c r="M30" s="9"/>
      <c r="N30" s="9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69" t="s">
        <v>46</v>
      </c>
      <c r="AG30" s="69"/>
      <c r="AI30" s="99" t="s">
        <v>17</v>
      </c>
      <c r="AJ30" s="105"/>
      <c r="AK30" s="28"/>
      <c r="AL30" s="131" t="s">
        <v>122</v>
      </c>
      <c r="AM30" s="131"/>
      <c r="AN30" s="130" t="s">
        <v>122</v>
      </c>
      <c r="AO30" s="130"/>
      <c r="AP30" s="132" t="s">
        <v>122</v>
      </c>
      <c r="AQ30" s="132"/>
      <c r="AR30" s="130" t="s">
        <v>122</v>
      </c>
      <c r="AS30" s="130"/>
      <c r="AT30" s="132" t="s">
        <v>122</v>
      </c>
      <c r="AU30" s="132"/>
      <c r="AV30" s="130" t="s">
        <v>122</v>
      </c>
      <c r="AW30" s="130"/>
      <c r="AX30" s="131" t="s">
        <v>122</v>
      </c>
      <c r="AY30" s="131"/>
      <c r="AZ30" s="130" t="s">
        <v>122</v>
      </c>
      <c r="BA30" s="130"/>
      <c r="BB30" s="131">
        <v>2</v>
      </c>
      <c r="BC30" s="131"/>
      <c r="BD30" s="130">
        <f>BB30/128</f>
        <v>1.5625E-2</v>
      </c>
      <c r="BE30" s="130"/>
    </row>
    <row r="31" spans="5:57" ht="8.25" customHeight="1" thickBot="1">
      <c r="E31" s="9"/>
      <c r="F31" s="9"/>
      <c r="G31" s="2"/>
      <c r="H31" s="7"/>
      <c r="J31" s="9"/>
      <c r="K31" s="9"/>
      <c r="L31" s="9"/>
      <c r="M31" s="9"/>
      <c r="N31" s="9"/>
      <c r="O31" s="9"/>
      <c r="V31" s="27"/>
      <c r="Y31" s="18"/>
      <c r="Z31" s="18"/>
      <c r="AA31" s="18"/>
      <c r="AB31" s="18"/>
      <c r="AC31" s="18"/>
      <c r="AE31" s="26"/>
      <c r="AF31" s="69"/>
      <c r="AG31" s="69"/>
      <c r="AH31" s="22"/>
      <c r="AI31" s="108"/>
      <c r="AJ31" s="107"/>
      <c r="AK31" s="23"/>
      <c r="AL31" s="131"/>
      <c r="AM31" s="131"/>
      <c r="AN31" s="130"/>
      <c r="AO31" s="130"/>
      <c r="AP31" s="132"/>
      <c r="AQ31" s="132"/>
      <c r="AR31" s="130"/>
      <c r="AS31" s="130"/>
      <c r="AT31" s="132"/>
      <c r="AU31" s="132"/>
      <c r="AV31" s="130"/>
      <c r="AW31" s="130"/>
      <c r="AX31" s="131"/>
      <c r="AY31" s="131"/>
      <c r="AZ31" s="130"/>
      <c r="BA31" s="130"/>
      <c r="BB31" s="131"/>
      <c r="BC31" s="131"/>
      <c r="BD31" s="130"/>
      <c r="BE31" s="130"/>
    </row>
    <row r="32" spans="5:57" ht="8.25" customHeight="1" thickBot="1">
      <c r="E32" s="9"/>
      <c r="G32" s="2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92">
        <v>12007</v>
      </c>
      <c r="T32" s="92"/>
      <c r="U32" s="20"/>
      <c r="V32" s="70" t="s">
        <v>43</v>
      </c>
      <c r="W32" s="71"/>
      <c r="X32" s="18"/>
      <c r="Y32" s="18"/>
      <c r="Z32" s="18"/>
      <c r="AA32" s="18"/>
      <c r="AD32" s="19"/>
      <c r="AE32" s="19"/>
      <c r="AF32" s="19"/>
      <c r="AG32" s="19"/>
      <c r="AH32" s="19"/>
      <c r="AI32" s="19"/>
      <c r="AJ32" s="19"/>
      <c r="AK32" s="19"/>
      <c r="AL32" s="131">
        <v>4</v>
      </c>
      <c r="AM32" s="131"/>
      <c r="AN32" s="130">
        <f>AL32/78</f>
        <v>5.128205128205128E-2</v>
      </c>
      <c r="AO32" s="130"/>
      <c r="AP32" s="132" t="s">
        <v>122</v>
      </c>
      <c r="AQ32" s="132"/>
      <c r="AR32" s="130" t="s">
        <v>122</v>
      </c>
      <c r="AS32" s="130"/>
      <c r="AT32" s="132">
        <v>2</v>
      </c>
      <c r="AU32" s="132"/>
      <c r="AV32" s="130">
        <f>AT32/146</f>
        <v>1.3698630136986301E-2</v>
      </c>
      <c r="AW32" s="130"/>
      <c r="AX32" s="131" t="s">
        <v>122</v>
      </c>
      <c r="AY32" s="131"/>
      <c r="AZ32" s="130" t="s">
        <v>122</v>
      </c>
      <c r="BA32" s="130"/>
      <c r="BB32" s="131" t="s">
        <v>122</v>
      </c>
      <c r="BC32" s="131"/>
      <c r="BD32" s="130" t="s">
        <v>122</v>
      </c>
      <c r="BE32" s="130"/>
    </row>
    <row r="33" spans="5:57" ht="8.25" customHeight="1" thickBot="1">
      <c r="E33" s="9"/>
      <c r="F33" s="9"/>
      <c r="G33" s="2"/>
      <c r="J33" s="9"/>
      <c r="K33" s="9"/>
      <c r="L33" s="9"/>
      <c r="M33" s="9"/>
      <c r="N33" s="9"/>
      <c r="O33" s="9"/>
      <c r="R33" s="5"/>
      <c r="S33" s="92"/>
      <c r="T33" s="92"/>
      <c r="V33" s="72"/>
      <c r="W33" s="73"/>
      <c r="X33" s="18"/>
      <c r="Y33" s="18"/>
      <c r="Z33" s="18"/>
      <c r="AA33" s="18"/>
      <c r="AD33" s="25"/>
      <c r="AE33" s="26"/>
      <c r="AL33" s="131"/>
      <c r="AM33" s="131"/>
      <c r="AN33" s="130"/>
      <c r="AO33" s="130"/>
      <c r="AP33" s="132"/>
      <c r="AQ33" s="132"/>
      <c r="AR33" s="130"/>
      <c r="AS33" s="130"/>
      <c r="AT33" s="132"/>
      <c r="AU33" s="132"/>
      <c r="AV33" s="130"/>
      <c r="AW33" s="130"/>
      <c r="AX33" s="131"/>
      <c r="AY33" s="131"/>
      <c r="AZ33" s="130"/>
      <c r="BA33" s="130"/>
      <c r="BB33" s="131"/>
      <c r="BC33" s="131"/>
      <c r="BD33" s="130"/>
      <c r="BE33" s="130"/>
    </row>
    <row r="34" spans="5:57" ht="8.25" customHeight="1" thickBot="1">
      <c r="E34" s="9"/>
      <c r="F34" s="9"/>
      <c r="G34" s="3"/>
      <c r="J34" s="9"/>
      <c r="K34" s="9"/>
      <c r="L34" s="9"/>
      <c r="M34" s="9"/>
      <c r="N34" s="9"/>
      <c r="O34" s="9"/>
      <c r="V34" s="27"/>
      <c r="W34" s="19"/>
      <c r="X34" s="19"/>
      <c r="Z34" s="69" t="s">
        <v>47</v>
      </c>
      <c r="AA34" s="69"/>
      <c r="AC34" s="80" t="s">
        <v>123</v>
      </c>
      <c r="AD34" s="81"/>
      <c r="AF34" s="69" t="s">
        <v>48</v>
      </c>
      <c r="AG34" s="69"/>
      <c r="AI34" s="110" t="s">
        <v>18</v>
      </c>
      <c r="AJ34" s="111"/>
      <c r="AL34" s="131">
        <v>1</v>
      </c>
      <c r="AM34" s="131"/>
      <c r="AN34" s="130">
        <f>AL34/78</f>
        <v>1.282051282051282E-2</v>
      </c>
      <c r="AO34" s="130"/>
      <c r="AP34" s="132" t="s">
        <v>122</v>
      </c>
      <c r="AQ34" s="132"/>
      <c r="AR34" s="130" t="s">
        <v>122</v>
      </c>
      <c r="AS34" s="130"/>
      <c r="AT34" s="132">
        <v>1</v>
      </c>
      <c r="AU34" s="132"/>
      <c r="AV34" s="130">
        <f>AT34/146</f>
        <v>6.8493150684931503E-3</v>
      </c>
      <c r="AW34" s="130"/>
      <c r="AX34" s="131">
        <v>1</v>
      </c>
      <c r="AY34" s="131"/>
      <c r="AZ34" s="130">
        <f>AX34/75</f>
        <v>1.3333333333333334E-2</v>
      </c>
      <c r="BA34" s="130"/>
      <c r="BB34" s="131">
        <v>1</v>
      </c>
      <c r="BC34" s="131"/>
      <c r="BD34" s="130">
        <f>BB34/128</f>
        <v>7.8125E-3</v>
      </c>
      <c r="BE34" s="130"/>
    </row>
    <row r="35" spans="5:57" ht="8.25" customHeight="1" thickBot="1">
      <c r="E35" s="9"/>
      <c r="F35" s="1"/>
      <c r="G35" s="88" t="s">
        <v>16</v>
      </c>
      <c r="H35" s="89"/>
      <c r="J35" s="9"/>
      <c r="K35" s="9"/>
      <c r="L35" s="9"/>
      <c r="M35" s="9"/>
      <c r="N35" s="9"/>
      <c r="O35" s="9"/>
      <c r="V35" s="27"/>
      <c r="X35" s="18"/>
      <c r="Y35" s="26"/>
      <c r="Z35" s="69"/>
      <c r="AA35" s="69"/>
      <c r="AB35" s="22"/>
      <c r="AC35" s="82"/>
      <c r="AD35" s="83"/>
      <c r="AE35" s="21"/>
      <c r="AF35" s="69"/>
      <c r="AG35" s="69"/>
      <c r="AH35" s="22"/>
      <c r="AI35" s="112"/>
      <c r="AJ35" s="113"/>
      <c r="AK35" s="23"/>
      <c r="AL35" s="131"/>
      <c r="AM35" s="131"/>
      <c r="AN35" s="130"/>
      <c r="AO35" s="130"/>
      <c r="AP35" s="132"/>
      <c r="AQ35" s="132"/>
      <c r="AR35" s="130"/>
      <c r="AS35" s="130"/>
      <c r="AT35" s="132"/>
      <c r="AU35" s="132"/>
      <c r="AV35" s="130"/>
      <c r="AW35" s="130"/>
      <c r="AX35" s="131"/>
      <c r="AY35" s="131"/>
      <c r="AZ35" s="130"/>
      <c r="BA35" s="130"/>
      <c r="BB35" s="131"/>
      <c r="BC35" s="131"/>
      <c r="BD35" s="130"/>
      <c r="BE35" s="130"/>
    </row>
    <row r="36" spans="5:57" ht="8.25" customHeight="1" thickBot="1">
      <c r="E36" s="2"/>
      <c r="G36" s="90"/>
      <c r="H36" s="109"/>
      <c r="J36" s="9"/>
      <c r="K36" s="9"/>
      <c r="L36" s="9"/>
      <c r="M36" s="9"/>
      <c r="N36" s="9"/>
      <c r="O36" s="9"/>
      <c r="V36" s="27"/>
      <c r="AD36" s="43"/>
      <c r="AE36" s="19"/>
      <c r="AF36" s="69">
        <v>15259</v>
      </c>
      <c r="AG36" s="69"/>
      <c r="AI36" s="80" t="s">
        <v>19</v>
      </c>
      <c r="AJ36" s="81"/>
      <c r="AK36" s="28"/>
      <c r="AL36" s="131">
        <v>1</v>
      </c>
      <c r="AM36" s="131"/>
      <c r="AN36" s="130">
        <f>AL36/78</f>
        <v>1.282051282051282E-2</v>
      </c>
      <c r="AO36" s="130"/>
      <c r="AP36" s="132" t="s">
        <v>122</v>
      </c>
      <c r="AQ36" s="132"/>
      <c r="AR36" s="130" t="s">
        <v>122</v>
      </c>
      <c r="AS36" s="130"/>
      <c r="AT36" s="132">
        <v>1</v>
      </c>
      <c r="AU36" s="132"/>
      <c r="AV36" s="130">
        <f>AT36/146</f>
        <v>6.8493150684931503E-3</v>
      </c>
      <c r="AW36" s="130"/>
      <c r="AX36" s="131" t="s">
        <v>122</v>
      </c>
      <c r="AY36" s="131"/>
      <c r="AZ36" s="130" t="s">
        <v>122</v>
      </c>
      <c r="BA36" s="130"/>
      <c r="BB36" s="131" t="s">
        <v>122</v>
      </c>
      <c r="BC36" s="131"/>
      <c r="BD36" s="130" t="s">
        <v>122</v>
      </c>
      <c r="BE36" s="130"/>
    </row>
    <row r="37" spans="5:57" ht="8.25" customHeight="1" thickBot="1">
      <c r="E37" s="2"/>
      <c r="G37" s="2"/>
      <c r="J37" s="9"/>
      <c r="K37" s="9"/>
      <c r="L37" s="9"/>
      <c r="M37" s="9"/>
      <c r="N37" s="9"/>
      <c r="O37" s="9"/>
      <c r="V37" s="27"/>
      <c r="AD37" s="26"/>
      <c r="AE37" s="26"/>
      <c r="AF37" s="69"/>
      <c r="AG37" s="69"/>
      <c r="AH37" s="22"/>
      <c r="AI37" s="82"/>
      <c r="AJ37" s="83"/>
      <c r="AL37" s="131"/>
      <c r="AM37" s="131"/>
      <c r="AN37" s="130"/>
      <c r="AO37" s="130"/>
      <c r="AP37" s="132"/>
      <c r="AQ37" s="132"/>
      <c r="AR37" s="130"/>
      <c r="AS37" s="130"/>
      <c r="AT37" s="132"/>
      <c r="AU37" s="132"/>
      <c r="AV37" s="130"/>
      <c r="AW37" s="130"/>
      <c r="AX37" s="131"/>
      <c r="AY37" s="131"/>
      <c r="AZ37" s="130"/>
      <c r="BA37" s="130"/>
      <c r="BB37" s="131"/>
      <c r="BC37" s="131"/>
      <c r="BD37" s="130"/>
      <c r="BE37" s="130"/>
    </row>
    <row r="38" spans="5:57" ht="8.25" customHeight="1" thickBot="1">
      <c r="E38" s="2"/>
      <c r="G38" s="2"/>
      <c r="J38" s="9"/>
      <c r="K38" s="9"/>
      <c r="L38" s="9"/>
      <c r="M38" s="9"/>
      <c r="N38" s="9"/>
      <c r="O38" s="9"/>
      <c r="U38" s="18"/>
      <c r="V38" s="27"/>
      <c r="W38" s="19"/>
      <c r="X38" s="19"/>
      <c r="Y38" s="19"/>
      <c r="Z38" s="19"/>
      <c r="AA38" s="19"/>
      <c r="AB38" s="19"/>
      <c r="AC38" s="19"/>
      <c r="AD38" s="19"/>
      <c r="AE38" s="19"/>
      <c r="AF38" s="69">
        <v>10556</v>
      </c>
      <c r="AG38" s="69"/>
      <c r="AH38" s="20"/>
      <c r="AI38" s="80" t="s">
        <v>49</v>
      </c>
      <c r="AJ38" s="81"/>
      <c r="AK38" s="28"/>
      <c r="AL38" s="131" t="s">
        <v>122</v>
      </c>
      <c r="AM38" s="131"/>
      <c r="AN38" s="130" t="s">
        <v>122</v>
      </c>
      <c r="AO38" s="130"/>
      <c r="AP38" s="132">
        <v>1</v>
      </c>
      <c r="AQ38" s="132"/>
      <c r="AR38" s="130">
        <f>AP38/90</f>
        <v>1.1111111111111112E-2</v>
      </c>
      <c r="AS38" s="130"/>
      <c r="AT38" s="132" t="s">
        <v>122</v>
      </c>
      <c r="AU38" s="132"/>
      <c r="AV38" s="130" t="s">
        <v>122</v>
      </c>
      <c r="AW38" s="130"/>
      <c r="AX38" s="131" t="s">
        <v>122</v>
      </c>
      <c r="AY38" s="131"/>
      <c r="AZ38" s="130" t="s">
        <v>122</v>
      </c>
      <c r="BA38" s="130"/>
      <c r="BB38" s="131">
        <v>1</v>
      </c>
      <c r="BC38" s="131"/>
      <c r="BD38" s="130">
        <f>BB38/128</f>
        <v>7.8125E-3</v>
      </c>
      <c r="BE38" s="130"/>
    </row>
    <row r="39" spans="5:57" ht="8.25" customHeight="1" thickBot="1">
      <c r="E39" s="2"/>
      <c r="G39" s="2"/>
      <c r="J39" s="9"/>
      <c r="K39" s="9"/>
      <c r="L39" s="9"/>
      <c r="M39" s="9"/>
      <c r="N39" s="9"/>
      <c r="O39" s="9"/>
      <c r="T39" s="18"/>
      <c r="V39" s="27"/>
      <c r="AB39" s="26"/>
      <c r="AF39" s="69"/>
      <c r="AG39" s="69"/>
      <c r="AI39" s="82"/>
      <c r="AJ39" s="83"/>
      <c r="AL39" s="131"/>
      <c r="AM39" s="131"/>
      <c r="AN39" s="130"/>
      <c r="AO39" s="130"/>
      <c r="AP39" s="132"/>
      <c r="AQ39" s="132"/>
      <c r="AR39" s="130"/>
      <c r="AS39" s="130"/>
      <c r="AT39" s="132"/>
      <c r="AU39" s="132"/>
      <c r="AV39" s="130"/>
      <c r="AW39" s="130"/>
      <c r="AX39" s="131"/>
      <c r="AY39" s="131"/>
      <c r="AZ39" s="130"/>
      <c r="BA39" s="130"/>
      <c r="BB39" s="131"/>
      <c r="BC39" s="131"/>
      <c r="BD39" s="130"/>
      <c r="BE39" s="130"/>
    </row>
    <row r="40" spans="5:57" ht="8.25" customHeight="1" thickBot="1">
      <c r="E40" s="2"/>
      <c r="G40" s="2"/>
      <c r="J40" s="9"/>
      <c r="K40" s="9"/>
      <c r="L40" s="9"/>
      <c r="M40" s="9"/>
      <c r="N40" s="9"/>
      <c r="O40" s="9"/>
      <c r="U40" s="18"/>
      <c r="V40" s="27"/>
      <c r="W40" s="19"/>
      <c r="X40" s="19"/>
      <c r="Y40" s="19"/>
      <c r="Z40" s="19"/>
      <c r="AA40" s="19"/>
      <c r="AB40" s="19"/>
      <c r="AC40" s="19"/>
      <c r="AD40" s="19"/>
      <c r="AE40" s="19"/>
      <c r="AF40" s="69">
        <v>16184</v>
      </c>
      <c r="AG40" s="69"/>
      <c r="AI40" s="80" t="s">
        <v>50</v>
      </c>
      <c r="AJ40" s="81"/>
      <c r="AK40" s="28"/>
      <c r="AL40" s="131" t="s">
        <v>122</v>
      </c>
      <c r="AM40" s="131"/>
      <c r="AN40" s="130" t="s">
        <v>122</v>
      </c>
      <c r="AO40" s="130"/>
      <c r="AP40" s="132" t="s">
        <v>122</v>
      </c>
      <c r="AQ40" s="132"/>
      <c r="AR40" s="130" t="s">
        <v>122</v>
      </c>
      <c r="AS40" s="130"/>
      <c r="AT40" s="132">
        <v>1</v>
      </c>
      <c r="AU40" s="132"/>
      <c r="AV40" s="130">
        <f>AT40/146</f>
        <v>6.8493150684931503E-3</v>
      </c>
      <c r="AW40" s="130"/>
      <c r="AX40" s="131" t="s">
        <v>122</v>
      </c>
      <c r="AY40" s="131"/>
      <c r="AZ40" s="130" t="s">
        <v>122</v>
      </c>
      <c r="BA40" s="130"/>
      <c r="BB40" s="131">
        <v>1</v>
      </c>
      <c r="BC40" s="131"/>
      <c r="BD40" s="130">
        <f>BB40/128</f>
        <v>7.8125E-3</v>
      </c>
      <c r="BE40" s="130"/>
    </row>
    <row r="41" spans="5:57" ht="8.25" customHeight="1" thickBot="1">
      <c r="E41" s="2"/>
      <c r="G41" s="2"/>
      <c r="M41" s="9"/>
      <c r="N41" s="9"/>
      <c r="AB41" s="26"/>
      <c r="AF41" s="69"/>
      <c r="AG41" s="69"/>
      <c r="AH41" s="22"/>
      <c r="AI41" s="82"/>
      <c r="AJ41" s="83"/>
      <c r="AL41" s="131"/>
      <c r="AM41" s="131"/>
      <c r="AN41" s="130"/>
      <c r="AO41" s="130"/>
      <c r="AP41" s="132"/>
      <c r="AQ41" s="132"/>
      <c r="AR41" s="130"/>
      <c r="AS41" s="130"/>
      <c r="AT41" s="132"/>
      <c r="AU41" s="132"/>
      <c r="AV41" s="130"/>
      <c r="AW41" s="130"/>
      <c r="AX41" s="131"/>
      <c r="AY41" s="131"/>
      <c r="AZ41" s="130"/>
      <c r="BA41" s="130"/>
      <c r="BB41" s="131"/>
      <c r="BC41" s="131"/>
      <c r="BD41" s="130"/>
      <c r="BE41" s="130"/>
    </row>
    <row r="42" spans="5:57" ht="8.25" customHeight="1" thickBot="1">
      <c r="E42" s="2"/>
      <c r="G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69" t="s">
        <v>131</v>
      </c>
      <c r="AG42" s="69"/>
      <c r="AI42" s="110" t="s">
        <v>20</v>
      </c>
      <c r="AJ42" s="111"/>
      <c r="AL42" s="131" t="s">
        <v>122</v>
      </c>
      <c r="AM42" s="131"/>
      <c r="AN42" s="130" t="s">
        <v>122</v>
      </c>
      <c r="AO42" s="130"/>
      <c r="AP42" s="132">
        <v>1</v>
      </c>
      <c r="AQ42" s="132"/>
      <c r="AR42" s="130">
        <f>AP42/90</f>
        <v>1.1111111111111112E-2</v>
      </c>
      <c r="AS42" s="130"/>
      <c r="AT42" s="132">
        <v>3</v>
      </c>
      <c r="AU42" s="132"/>
      <c r="AV42" s="130">
        <f>AT42/146</f>
        <v>2.0547945205479451E-2</v>
      </c>
      <c r="AW42" s="130"/>
      <c r="AX42" s="131" t="s">
        <v>122</v>
      </c>
      <c r="AY42" s="131"/>
      <c r="AZ42" s="130" t="s">
        <v>122</v>
      </c>
      <c r="BA42" s="130"/>
      <c r="BB42" s="131">
        <v>4</v>
      </c>
      <c r="BC42" s="131"/>
      <c r="BD42" s="130">
        <f>BB42/128</f>
        <v>3.125E-2</v>
      </c>
      <c r="BE42" s="130"/>
    </row>
    <row r="43" spans="5:57" ht="8.25" customHeight="1" thickBot="1">
      <c r="E43" s="2"/>
      <c r="G43" s="2"/>
      <c r="H43" s="5"/>
      <c r="Y43" s="18"/>
      <c r="Z43" s="18"/>
      <c r="AA43" s="18"/>
      <c r="AB43" s="18"/>
      <c r="AF43" s="69"/>
      <c r="AG43" s="69"/>
      <c r="AH43" s="22"/>
      <c r="AI43" s="112"/>
      <c r="AJ43" s="113"/>
      <c r="AK43" s="26"/>
      <c r="AL43" s="131"/>
      <c r="AM43" s="131"/>
      <c r="AN43" s="130"/>
      <c r="AO43" s="130"/>
      <c r="AP43" s="132"/>
      <c r="AQ43" s="132"/>
      <c r="AR43" s="130"/>
      <c r="AS43" s="130"/>
      <c r="AT43" s="132"/>
      <c r="AU43" s="132"/>
      <c r="AV43" s="130"/>
      <c r="AW43" s="130"/>
      <c r="AX43" s="131"/>
      <c r="AY43" s="131"/>
      <c r="AZ43" s="130"/>
      <c r="BA43" s="130"/>
      <c r="BB43" s="131"/>
      <c r="BC43" s="131"/>
      <c r="BD43" s="130"/>
      <c r="BE43" s="130"/>
    </row>
    <row r="44" spans="5:57" ht="8.25" customHeight="1" thickBot="1">
      <c r="E44" s="2"/>
      <c r="G44" s="2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69">
        <v>15908</v>
      </c>
      <c r="AG44" s="69"/>
      <c r="AH44" s="20"/>
      <c r="AI44" s="99" t="s">
        <v>59</v>
      </c>
      <c r="AJ44" s="105"/>
      <c r="AK44" s="28"/>
      <c r="AL44" s="131">
        <v>1</v>
      </c>
      <c r="AM44" s="131"/>
      <c r="AN44" s="130">
        <f>AL44/78</f>
        <v>1.282051282051282E-2</v>
      </c>
      <c r="AO44" s="130"/>
      <c r="AP44" s="132">
        <v>1</v>
      </c>
      <c r="AQ44" s="132"/>
      <c r="AR44" s="130">
        <f>AP44/90</f>
        <v>1.1111111111111112E-2</v>
      </c>
      <c r="AS44" s="130"/>
      <c r="AT44" s="132">
        <v>1</v>
      </c>
      <c r="AU44" s="132"/>
      <c r="AV44" s="130">
        <f>AT44/146</f>
        <v>6.8493150684931503E-3</v>
      </c>
      <c r="AW44" s="130"/>
      <c r="AX44" s="131" t="s">
        <v>122</v>
      </c>
      <c r="AY44" s="131"/>
      <c r="AZ44" s="130" t="s">
        <v>122</v>
      </c>
      <c r="BA44" s="130"/>
      <c r="BB44" s="131" t="s">
        <v>122</v>
      </c>
      <c r="BC44" s="131"/>
      <c r="BD44" s="130" t="s">
        <v>122</v>
      </c>
      <c r="BE44" s="130"/>
    </row>
    <row r="45" spans="5:57" ht="8.25" customHeight="1" thickBot="1">
      <c r="E45" s="2"/>
      <c r="G45" s="9"/>
      <c r="H45" s="6"/>
      <c r="AB45" s="18"/>
      <c r="AC45" s="18"/>
      <c r="AD45" s="18"/>
      <c r="AF45" s="69"/>
      <c r="AG45" s="69"/>
      <c r="AI45" s="106"/>
      <c r="AJ45" s="107"/>
      <c r="AL45" s="131"/>
      <c r="AM45" s="131"/>
      <c r="AN45" s="130"/>
      <c r="AO45" s="130"/>
      <c r="AP45" s="132"/>
      <c r="AQ45" s="132"/>
      <c r="AR45" s="130"/>
      <c r="AS45" s="130"/>
      <c r="AT45" s="132"/>
      <c r="AU45" s="132"/>
      <c r="AV45" s="130"/>
      <c r="AW45" s="130"/>
      <c r="AX45" s="131"/>
      <c r="AY45" s="131"/>
      <c r="AZ45" s="130"/>
      <c r="BA45" s="130"/>
      <c r="BB45" s="131"/>
      <c r="BC45" s="131"/>
      <c r="BD45" s="130"/>
      <c r="BE45" s="130"/>
    </row>
    <row r="46" spans="5:57" ht="8.25" customHeight="1" thickBot="1">
      <c r="E46" s="2"/>
      <c r="G46" s="2"/>
      <c r="H46" s="9"/>
      <c r="I46" s="1"/>
      <c r="J46" s="1"/>
      <c r="K46" s="1"/>
      <c r="L46" s="12"/>
      <c r="M46" s="1"/>
      <c r="N46" s="1"/>
      <c r="O46" s="1"/>
      <c r="P46" s="1"/>
      <c r="Q46" s="1"/>
      <c r="R46" s="1"/>
      <c r="S46" s="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99" t="s">
        <v>69</v>
      </c>
      <c r="AH46" s="100"/>
      <c r="AI46" s="100"/>
      <c r="AJ46" s="101"/>
      <c r="AL46" s="131">
        <v>5</v>
      </c>
      <c r="AM46" s="131"/>
      <c r="AN46" s="130">
        <f>AL46/78</f>
        <v>6.4102564102564097E-2</v>
      </c>
      <c r="AO46" s="130"/>
      <c r="AP46" s="132">
        <v>2</v>
      </c>
      <c r="AQ46" s="132"/>
      <c r="AR46" s="130">
        <f>AP46/90</f>
        <v>2.2222222222222223E-2</v>
      </c>
      <c r="AS46" s="130"/>
      <c r="AT46" s="132">
        <v>5</v>
      </c>
      <c r="AU46" s="132"/>
      <c r="AV46" s="130">
        <f>AT46/146</f>
        <v>3.4246575342465752E-2</v>
      </c>
      <c r="AW46" s="130"/>
      <c r="AX46" s="131">
        <v>1</v>
      </c>
      <c r="AY46" s="131"/>
      <c r="AZ46" s="130" t="s">
        <v>122</v>
      </c>
      <c r="BA46" s="130"/>
      <c r="BB46" s="131">
        <v>4</v>
      </c>
      <c r="BC46" s="131"/>
      <c r="BD46" s="130">
        <f>BB46/128</f>
        <v>3.125E-2</v>
      </c>
      <c r="BE46" s="130"/>
    </row>
    <row r="47" spans="5:57" ht="8.25" customHeight="1" thickBot="1">
      <c r="E47" s="2"/>
      <c r="G47" s="2"/>
      <c r="H47" s="5"/>
      <c r="L47" s="11"/>
      <c r="AB47" s="26"/>
      <c r="AC47" s="18"/>
      <c r="AD47" s="18"/>
      <c r="AG47" s="102"/>
      <c r="AH47" s="103"/>
      <c r="AI47" s="103"/>
      <c r="AJ47" s="104"/>
      <c r="AK47" s="21"/>
      <c r="AL47" s="131"/>
      <c r="AM47" s="131"/>
      <c r="AN47" s="130"/>
      <c r="AO47" s="130"/>
      <c r="AP47" s="132"/>
      <c r="AQ47" s="132"/>
      <c r="AR47" s="130"/>
      <c r="AS47" s="130"/>
      <c r="AT47" s="132"/>
      <c r="AU47" s="132"/>
      <c r="AV47" s="130"/>
      <c r="AW47" s="130"/>
      <c r="AX47" s="131"/>
      <c r="AY47" s="131"/>
      <c r="AZ47" s="130"/>
      <c r="BA47" s="130"/>
      <c r="BB47" s="131"/>
      <c r="BC47" s="131"/>
      <c r="BD47" s="130"/>
      <c r="BE47" s="130"/>
    </row>
    <row r="48" spans="5:57" ht="8.25" customHeight="1" thickBot="1">
      <c r="E48" s="2"/>
      <c r="G48" s="2"/>
      <c r="H48" s="9"/>
      <c r="Y48" s="18"/>
      <c r="Z48" s="18"/>
      <c r="AA48" s="18"/>
      <c r="AB48" s="18"/>
      <c r="AD48" s="19"/>
      <c r="AF48" s="32"/>
      <c r="AG48" s="32"/>
      <c r="AH48" s="19"/>
      <c r="AI48" s="13"/>
      <c r="AJ48" s="13"/>
      <c r="AK48" s="19"/>
      <c r="AL48" s="131" t="s">
        <v>122</v>
      </c>
      <c r="AM48" s="131"/>
      <c r="AN48" s="130" t="s">
        <v>122</v>
      </c>
      <c r="AO48" s="130"/>
      <c r="AP48" s="132">
        <v>1</v>
      </c>
      <c r="AQ48" s="132"/>
      <c r="AR48" s="130">
        <f>AP48/90</f>
        <v>1.1111111111111112E-2</v>
      </c>
      <c r="AS48" s="130"/>
      <c r="AT48" s="132">
        <v>1</v>
      </c>
      <c r="AU48" s="132"/>
      <c r="AV48" s="130">
        <f>AT48/146</f>
        <v>6.8493150684931503E-3</v>
      </c>
      <c r="AW48" s="130"/>
      <c r="AX48" s="131">
        <v>2</v>
      </c>
      <c r="AY48" s="131"/>
      <c r="AZ48" s="130">
        <f>AX48/75</f>
        <v>2.6666666666666668E-2</v>
      </c>
      <c r="BA48" s="130"/>
      <c r="BB48" s="131" t="s">
        <v>122</v>
      </c>
      <c r="BC48" s="131"/>
      <c r="BD48" s="130" t="s">
        <v>122</v>
      </c>
      <c r="BE48" s="130"/>
    </row>
    <row r="49" spans="2:63" ht="8.25" customHeight="1" thickBot="1">
      <c r="E49" s="2"/>
      <c r="G49" s="2"/>
      <c r="AD49" s="45"/>
      <c r="AE49" s="26"/>
      <c r="AL49" s="131"/>
      <c r="AM49" s="131"/>
      <c r="AN49" s="130"/>
      <c r="AO49" s="130"/>
      <c r="AP49" s="132"/>
      <c r="AQ49" s="132"/>
      <c r="AR49" s="130"/>
      <c r="AS49" s="130"/>
      <c r="AT49" s="132"/>
      <c r="AU49" s="132"/>
      <c r="AV49" s="130"/>
      <c r="AW49" s="130"/>
      <c r="AX49" s="131"/>
      <c r="AY49" s="131"/>
      <c r="AZ49" s="130"/>
      <c r="BA49" s="130"/>
      <c r="BB49" s="131"/>
      <c r="BC49" s="131"/>
      <c r="BD49" s="130"/>
      <c r="BE49" s="130"/>
    </row>
    <row r="50" spans="2:63" ht="8.25" customHeight="1" thickBot="1">
      <c r="E50" s="2"/>
      <c r="G50" s="2"/>
      <c r="AB50" s="20"/>
      <c r="AC50" s="93" t="s">
        <v>55</v>
      </c>
      <c r="AD50" s="94"/>
      <c r="AF50" s="69">
        <v>15968</v>
      </c>
      <c r="AG50" s="69"/>
      <c r="AI50" s="93" t="s">
        <v>1</v>
      </c>
      <c r="AJ50" s="94"/>
      <c r="AL50" s="131">
        <v>7</v>
      </c>
      <c r="AM50" s="131"/>
      <c r="AN50" s="130">
        <f>AL50/78</f>
        <v>8.9743589743589744E-2</v>
      </c>
      <c r="AO50" s="130"/>
      <c r="AP50" s="132">
        <v>1</v>
      </c>
      <c r="AQ50" s="132"/>
      <c r="AR50" s="130">
        <f>AP50/90</f>
        <v>1.1111111111111112E-2</v>
      </c>
      <c r="AS50" s="130"/>
      <c r="AT50" s="132">
        <v>2</v>
      </c>
      <c r="AU50" s="132"/>
      <c r="AV50" s="130">
        <f>AT50/146</f>
        <v>1.3698630136986301E-2</v>
      </c>
      <c r="AW50" s="130"/>
      <c r="AX50" s="131" t="s">
        <v>122</v>
      </c>
      <c r="AY50" s="131"/>
      <c r="AZ50" s="130" t="s">
        <v>122</v>
      </c>
      <c r="BA50" s="130"/>
      <c r="BB50" s="131">
        <v>2</v>
      </c>
      <c r="BC50" s="131"/>
      <c r="BD50" s="130">
        <f>BB50/128</f>
        <v>1.5625E-2</v>
      </c>
      <c r="BE50" s="130"/>
      <c r="BK50" s="9"/>
    </row>
    <row r="51" spans="2:63" ht="8.25" customHeight="1" thickBot="1">
      <c r="E51" s="2"/>
      <c r="G51" s="2"/>
      <c r="Z51" s="27"/>
      <c r="AA51" s="21"/>
      <c r="AC51" s="95"/>
      <c r="AD51" s="96"/>
      <c r="AE51" s="21"/>
      <c r="AF51" s="69"/>
      <c r="AG51" s="69"/>
      <c r="AH51" s="22"/>
      <c r="AI51" s="95"/>
      <c r="AJ51" s="96"/>
      <c r="AK51" s="23"/>
      <c r="AL51" s="131"/>
      <c r="AM51" s="131"/>
      <c r="AN51" s="130"/>
      <c r="AO51" s="130"/>
      <c r="AP51" s="132"/>
      <c r="AQ51" s="132"/>
      <c r="AR51" s="130"/>
      <c r="AS51" s="130"/>
      <c r="AT51" s="132"/>
      <c r="AU51" s="132"/>
      <c r="AV51" s="130"/>
      <c r="AW51" s="130"/>
      <c r="AX51" s="131"/>
      <c r="AY51" s="131"/>
      <c r="AZ51" s="130"/>
      <c r="BA51" s="130"/>
      <c r="BB51" s="131"/>
      <c r="BC51" s="131"/>
      <c r="BD51" s="130"/>
      <c r="BE51" s="130"/>
    </row>
    <row r="52" spans="2:63" ht="8.25" customHeight="1" thickBot="1">
      <c r="E52" s="2"/>
      <c r="F52" s="7"/>
      <c r="G52" s="2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9"/>
      <c r="U52" s="69">
        <v>16298</v>
      </c>
      <c r="V52" s="69"/>
      <c r="W52" s="20"/>
      <c r="X52" s="88" t="s">
        <v>53</v>
      </c>
      <c r="Y52" s="89"/>
      <c r="Z52" s="24"/>
      <c r="AC52" s="42"/>
      <c r="AD52" s="43"/>
      <c r="AE52" s="19"/>
      <c r="AF52" s="69">
        <v>3816</v>
      </c>
      <c r="AG52" s="69"/>
      <c r="AI52" s="93" t="s">
        <v>54</v>
      </c>
      <c r="AJ52" s="94"/>
      <c r="AK52" s="28"/>
      <c r="AL52" s="131" t="s">
        <v>122</v>
      </c>
      <c r="AM52" s="131"/>
      <c r="AN52" s="130" t="s">
        <v>122</v>
      </c>
      <c r="AO52" s="130"/>
      <c r="AP52" s="132">
        <v>1</v>
      </c>
      <c r="AQ52" s="132"/>
      <c r="AR52" s="130">
        <f>AP52/90</f>
        <v>1.1111111111111112E-2</v>
      </c>
      <c r="AS52" s="130"/>
      <c r="AT52" s="132">
        <v>1</v>
      </c>
      <c r="AU52" s="132"/>
      <c r="AV52" s="130">
        <f>AT52/146</f>
        <v>6.8493150684931503E-3</v>
      </c>
      <c r="AW52" s="130"/>
      <c r="AX52" s="131">
        <v>2</v>
      </c>
      <c r="AY52" s="131"/>
      <c r="AZ52" s="130">
        <f>AX52/75</f>
        <v>2.6666666666666668E-2</v>
      </c>
      <c r="BA52" s="130"/>
      <c r="BB52" s="131" t="s">
        <v>122</v>
      </c>
      <c r="BC52" s="131"/>
      <c r="BD52" s="130" t="s">
        <v>122</v>
      </c>
      <c r="BE52" s="130"/>
    </row>
    <row r="53" spans="2:63" ht="8.25" customHeight="1" thickBot="1">
      <c r="E53" s="2"/>
      <c r="G53" s="2"/>
      <c r="H53" s="5"/>
      <c r="Q53" s="9"/>
      <c r="R53" s="9"/>
      <c r="U53" s="69"/>
      <c r="V53" s="69"/>
      <c r="X53" s="90"/>
      <c r="Y53" s="109"/>
      <c r="Z53" s="30"/>
      <c r="AF53" s="69"/>
      <c r="AG53" s="69"/>
      <c r="AH53" s="22"/>
      <c r="AI53" s="95"/>
      <c r="AJ53" s="96"/>
      <c r="AK53" s="23"/>
      <c r="AL53" s="131"/>
      <c r="AM53" s="131"/>
      <c r="AN53" s="130"/>
      <c r="AO53" s="130"/>
      <c r="AP53" s="132"/>
      <c r="AQ53" s="132"/>
      <c r="AR53" s="130"/>
      <c r="AS53" s="130"/>
      <c r="AT53" s="132"/>
      <c r="AU53" s="132"/>
      <c r="AV53" s="130"/>
      <c r="AW53" s="130"/>
      <c r="AX53" s="131"/>
      <c r="AY53" s="131"/>
      <c r="AZ53" s="130"/>
      <c r="BA53" s="130"/>
      <c r="BB53" s="131"/>
      <c r="BC53" s="131"/>
      <c r="BD53" s="130"/>
      <c r="BE53" s="130"/>
    </row>
    <row r="54" spans="2:63" ht="8.25" customHeight="1" thickBot="1">
      <c r="E54" s="2"/>
      <c r="G54" s="2"/>
      <c r="Z54" s="27"/>
      <c r="AA54" s="25"/>
      <c r="AB54" s="19"/>
      <c r="AD54" s="69">
        <v>16185</v>
      </c>
      <c r="AE54" s="69"/>
      <c r="AF54" s="69">
        <v>16260</v>
      </c>
      <c r="AG54" s="69"/>
      <c r="AI54" s="93" t="s">
        <v>56</v>
      </c>
      <c r="AJ54" s="94"/>
      <c r="AK54" s="28"/>
      <c r="AL54" s="131">
        <v>3</v>
      </c>
      <c r="AM54" s="131"/>
      <c r="AN54" s="130">
        <f>AL54/78</f>
        <v>3.8461538461538464E-2</v>
      </c>
      <c r="AO54" s="130"/>
      <c r="AP54" s="132">
        <v>3</v>
      </c>
      <c r="AQ54" s="132"/>
      <c r="AR54" s="130">
        <f>AP54/90</f>
        <v>3.3333333333333333E-2</v>
      </c>
      <c r="AS54" s="130"/>
      <c r="AT54" s="132" t="s">
        <v>122</v>
      </c>
      <c r="AU54" s="132"/>
      <c r="AV54" s="130" t="s">
        <v>122</v>
      </c>
      <c r="AW54" s="130"/>
      <c r="AX54" s="131">
        <v>1</v>
      </c>
      <c r="AY54" s="131"/>
      <c r="AZ54" s="130">
        <f>AX54/75</f>
        <v>1.3333333333333334E-2</v>
      </c>
      <c r="BA54" s="130"/>
      <c r="BB54" s="131">
        <v>2</v>
      </c>
      <c r="BC54" s="131"/>
      <c r="BD54" s="130">
        <f>BB54/128</f>
        <v>1.5625E-2</v>
      </c>
      <c r="BE54" s="130"/>
    </row>
    <row r="55" spans="2:63" ht="8.25" customHeight="1" thickBot="1">
      <c r="E55" s="2"/>
      <c r="G55" s="2"/>
      <c r="Z55" s="18"/>
      <c r="AA55" s="26"/>
      <c r="AC55" s="26"/>
      <c r="AD55" s="69"/>
      <c r="AE55" s="69"/>
      <c r="AF55" s="69"/>
      <c r="AG55" s="69"/>
      <c r="AH55" s="22"/>
      <c r="AI55" s="95"/>
      <c r="AJ55" s="96"/>
      <c r="AL55" s="131"/>
      <c r="AM55" s="131"/>
      <c r="AN55" s="130"/>
      <c r="AO55" s="130"/>
      <c r="AP55" s="132"/>
      <c r="AQ55" s="132"/>
      <c r="AR55" s="130"/>
      <c r="AS55" s="130"/>
      <c r="AT55" s="132"/>
      <c r="AU55" s="132"/>
      <c r="AV55" s="130"/>
      <c r="AW55" s="130"/>
      <c r="AX55" s="131"/>
      <c r="AY55" s="131"/>
      <c r="AZ55" s="130"/>
      <c r="BA55" s="130"/>
      <c r="BB55" s="131"/>
      <c r="BC55" s="131"/>
      <c r="BD55" s="130"/>
      <c r="BE55" s="130"/>
    </row>
    <row r="56" spans="2:63" ht="8.25" customHeight="1" thickBot="1">
      <c r="E56" s="2"/>
      <c r="G56" s="2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9"/>
      <c r="U56" s="19"/>
      <c r="V56" s="19"/>
      <c r="X56" s="54">
        <v>16362</v>
      </c>
      <c r="Y56" s="54"/>
      <c r="AA56" s="70" t="s">
        <v>57</v>
      </c>
      <c r="AB56" s="71"/>
      <c r="AD56" s="69">
        <v>16227</v>
      </c>
      <c r="AE56" s="69"/>
      <c r="AF56" s="69" t="s">
        <v>132</v>
      </c>
      <c r="AG56" s="69"/>
      <c r="AI56" s="93" t="s">
        <v>3</v>
      </c>
      <c r="AJ56" s="94"/>
      <c r="AK56" s="28"/>
      <c r="AL56" s="131">
        <v>4</v>
      </c>
      <c r="AM56" s="131"/>
      <c r="AN56" s="130">
        <f>AL56/78</f>
        <v>5.128205128205128E-2</v>
      </c>
      <c r="AO56" s="130"/>
      <c r="AP56" s="132" t="s">
        <v>122</v>
      </c>
      <c r="AQ56" s="132"/>
      <c r="AR56" s="130" t="s">
        <v>122</v>
      </c>
      <c r="AS56" s="130"/>
      <c r="AT56" s="132">
        <v>3</v>
      </c>
      <c r="AU56" s="132"/>
      <c r="AV56" s="130">
        <f>AT56/146</f>
        <v>2.0547945205479451E-2</v>
      </c>
      <c r="AW56" s="130"/>
      <c r="AX56" s="131">
        <v>4</v>
      </c>
      <c r="AY56" s="131"/>
      <c r="AZ56" s="130">
        <f>AX56/75</f>
        <v>5.3333333333333337E-2</v>
      </c>
      <c r="BA56" s="130"/>
      <c r="BB56" s="131">
        <v>4</v>
      </c>
      <c r="BC56" s="131"/>
      <c r="BD56" s="130">
        <f>BB56/128</f>
        <v>3.125E-2</v>
      </c>
      <c r="BE56" s="130"/>
    </row>
    <row r="57" spans="2:63" ht="8.25" customHeight="1" thickBot="1">
      <c r="E57" s="2"/>
      <c r="G57" s="9"/>
      <c r="H57" s="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8"/>
      <c r="U57" s="18"/>
      <c r="V57" s="18"/>
      <c r="W57" s="26"/>
      <c r="X57" s="54"/>
      <c r="Y57" s="54"/>
      <c r="Z57" s="22"/>
      <c r="AA57" s="72"/>
      <c r="AB57" s="73"/>
      <c r="AC57" s="21"/>
      <c r="AD57" s="69"/>
      <c r="AE57" s="69"/>
      <c r="AF57" s="69"/>
      <c r="AG57" s="69"/>
      <c r="AH57" s="22"/>
      <c r="AI57" s="95"/>
      <c r="AJ57" s="96"/>
      <c r="AL57" s="131"/>
      <c r="AM57" s="131"/>
      <c r="AN57" s="130"/>
      <c r="AO57" s="130"/>
      <c r="AP57" s="132"/>
      <c r="AQ57" s="132"/>
      <c r="AR57" s="130"/>
      <c r="AS57" s="130"/>
      <c r="AT57" s="132"/>
      <c r="AU57" s="132"/>
      <c r="AV57" s="130"/>
      <c r="AW57" s="130"/>
      <c r="AX57" s="131"/>
      <c r="AY57" s="131"/>
      <c r="AZ57" s="130"/>
      <c r="BA57" s="130"/>
      <c r="BB57" s="131"/>
      <c r="BC57" s="131"/>
      <c r="BD57" s="130"/>
      <c r="BE57" s="130"/>
    </row>
    <row r="58" spans="2:63" ht="8.25" customHeight="1" thickBot="1">
      <c r="E58" s="2"/>
      <c r="G58" s="9"/>
      <c r="H58" s="9"/>
      <c r="Y58" s="18"/>
      <c r="AB58" s="23"/>
      <c r="AC58" s="19"/>
      <c r="AD58" s="19"/>
      <c r="AE58" s="19"/>
      <c r="AF58" s="69">
        <v>16274</v>
      </c>
      <c r="AG58" s="69"/>
      <c r="AH58" s="20"/>
      <c r="AI58" s="93" t="s">
        <v>58</v>
      </c>
      <c r="AJ58" s="94"/>
      <c r="AK58" s="19"/>
      <c r="AL58" s="131">
        <v>1</v>
      </c>
      <c r="AM58" s="131"/>
      <c r="AN58" s="130">
        <f>AL58/78</f>
        <v>1.282051282051282E-2</v>
      </c>
      <c r="AO58" s="130"/>
      <c r="AP58" s="132">
        <v>2</v>
      </c>
      <c r="AQ58" s="132"/>
      <c r="AR58" s="130">
        <f>AP58/90</f>
        <v>2.2222222222222223E-2</v>
      </c>
      <c r="AS58" s="130"/>
      <c r="AT58" s="132" t="s">
        <v>122</v>
      </c>
      <c r="AU58" s="132"/>
      <c r="AV58" s="130" t="s">
        <v>122</v>
      </c>
      <c r="AW58" s="130"/>
      <c r="AX58" s="131" t="s">
        <v>122</v>
      </c>
      <c r="AY58" s="131"/>
      <c r="AZ58" s="130" t="s">
        <v>122</v>
      </c>
      <c r="BA58" s="130"/>
      <c r="BB58" s="131" t="s">
        <v>122</v>
      </c>
      <c r="BC58" s="131"/>
      <c r="BD58" s="130" t="s">
        <v>122</v>
      </c>
      <c r="BE58" s="130"/>
    </row>
    <row r="59" spans="2:63" ht="8.25" customHeight="1" thickBot="1">
      <c r="E59" s="2"/>
      <c r="G59" s="9"/>
      <c r="AB59" s="26"/>
      <c r="AC59" s="26"/>
      <c r="AF59" s="69"/>
      <c r="AG59" s="69"/>
      <c r="AH59" s="22"/>
      <c r="AI59" s="95"/>
      <c r="AJ59" s="96"/>
      <c r="AL59" s="131"/>
      <c r="AM59" s="131"/>
      <c r="AN59" s="130"/>
      <c r="AO59" s="130"/>
      <c r="AP59" s="132"/>
      <c r="AQ59" s="132"/>
      <c r="AR59" s="130"/>
      <c r="AS59" s="130"/>
      <c r="AT59" s="132"/>
      <c r="AU59" s="132"/>
      <c r="AV59" s="130"/>
      <c r="AW59" s="130"/>
      <c r="AX59" s="131"/>
      <c r="AY59" s="131"/>
      <c r="AZ59" s="130"/>
      <c r="BA59" s="130"/>
      <c r="BB59" s="131"/>
      <c r="BC59" s="131"/>
      <c r="BD59" s="130"/>
      <c r="BE59" s="130"/>
    </row>
    <row r="60" spans="2:63" ht="8.25" customHeight="1" thickBot="1">
      <c r="E60" s="2"/>
      <c r="Y60" s="18"/>
      <c r="Z60" s="18"/>
      <c r="AA60" s="18"/>
      <c r="AB60" s="18"/>
      <c r="AD60" s="69">
        <v>16274</v>
      </c>
      <c r="AE60" s="69"/>
      <c r="AF60" s="69">
        <v>16295</v>
      </c>
      <c r="AG60" s="69"/>
      <c r="AI60" s="93" t="s">
        <v>24</v>
      </c>
      <c r="AJ60" s="94"/>
      <c r="AL60" s="131" t="s">
        <v>122</v>
      </c>
      <c r="AM60" s="131"/>
      <c r="AN60" s="130" t="s">
        <v>122</v>
      </c>
      <c r="AO60" s="130"/>
      <c r="AP60" s="132" t="s">
        <v>122</v>
      </c>
      <c r="AQ60" s="132"/>
      <c r="AR60" s="130" t="s">
        <v>122</v>
      </c>
      <c r="AS60" s="130"/>
      <c r="AT60" s="132">
        <v>1</v>
      </c>
      <c r="AU60" s="132"/>
      <c r="AV60" s="130">
        <f>AT60/146</f>
        <v>6.8493150684931503E-3</v>
      </c>
      <c r="AW60" s="130"/>
      <c r="AX60" s="131" t="s">
        <v>122</v>
      </c>
      <c r="AY60" s="131"/>
      <c r="AZ60" s="130" t="s">
        <v>122</v>
      </c>
      <c r="BA60" s="130"/>
      <c r="BB60" s="131" t="s">
        <v>122</v>
      </c>
      <c r="BC60" s="131"/>
      <c r="BD60" s="130" t="s">
        <v>122</v>
      </c>
      <c r="BE60" s="130"/>
    </row>
    <row r="61" spans="2:63" ht="8.25" customHeight="1" thickBot="1">
      <c r="E61" s="2"/>
      <c r="R61" s="9"/>
      <c r="AA61" s="18"/>
      <c r="AB61" s="20"/>
      <c r="AC61" s="21"/>
      <c r="AD61" s="69"/>
      <c r="AE61" s="69"/>
      <c r="AF61" s="69"/>
      <c r="AG61" s="69"/>
      <c r="AH61" s="22"/>
      <c r="AI61" s="95"/>
      <c r="AJ61" s="96"/>
      <c r="AK61" s="23"/>
      <c r="AL61" s="131"/>
      <c r="AM61" s="131"/>
      <c r="AN61" s="130"/>
      <c r="AO61" s="130"/>
      <c r="AP61" s="132"/>
      <c r="AQ61" s="132"/>
      <c r="AR61" s="130"/>
      <c r="AS61" s="130"/>
      <c r="AT61" s="132"/>
      <c r="AU61" s="132"/>
      <c r="AV61" s="130"/>
      <c r="AW61" s="130"/>
      <c r="AX61" s="131"/>
      <c r="AY61" s="131"/>
      <c r="AZ61" s="130"/>
      <c r="BA61" s="130"/>
      <c r="BB61" s="131"/>
      <c r="BC61" s="131"/>
      <c r="BD61" s="130"/>
      <c r="BE61" s="130"/>
    </row>
    <row r="62" spans="2:63" ht="8.25" customHeight="1" thickBot="1">
      <c r="B62" s="3"/>
      <c r="C62" s="88" t="s">
        <v>36</v>
      </c>
      <c r="D62" s="89"/>
      <c r="E62" s="3"/>
      <c r="I62" s="9"/>
      <c r="W62" s="18"/>
      <c r="X62" s="18"/>
      <c r="Y62" s="18"/>
      <c r="Z62" s="18"/>
      <c r="AA62" s="27"/>
      <c r="AB62" s="33"/>
      <c r="AD62" s="69" t="s">
        <v>131</v>
      </c>
      <c r="AE62" s="69"/>
      <c r="AF62" s="69">
        <v>16391</v>
      </c>
      <c r="AG62" s="69"/>
      <c r="AI62" s="70" t="s">
        <v>61</v>
      </c>
      <c r="AJ62" s="71"/>
      <c r="AK62" s="28"/>
      <c r="AL62" s="131" t="s">
        <v>122</v>
      </c>
      <c r="AM62" s="131"/>
      <c r="AN62" s="130" t="s">
        <v>122</v>
      </c>
      <c r="AO62" s="130"/>
      <c r="AP62" s="132" t="s">
        <v>122</v>
      </c>
      <c r="AQ62" s="132"/>
      <c r="AR62" s="130" t="s">
        <v>122</v>
      </c>
      <c r="AS62" s="130"/>
      <c r="AT62" s="132">
        <v>2</v>
      </c>
      <c r="AU62" s="132"/>
      <c r="AV62" s="130">
        <f>AT62/146</f>
        <v>1.3698630136986301E-2</v>
      </c>
      <c r="AW62" s="130"/>
      <c r="AX62" s="131">
        <v>4</v>
      </c>
      <c r="AY62" s="131"/>
      <c r="AZ62" s="130">
        <f>AX62/75</f>
        <v>5.3333333333333337E-2</v>
      </c>
      <c r="BA62" s="130"/>
      <c r="BB62" s="131">
        <v>1</v>
      </c>
      <c r="BC62" s="131"/>
      <c r="BD62" s="130">
        <f>BB62/128</f>
        <v>7.8125E-3</v>
      </c>
      <c r="BE62" s="130"/>
    </row>
    <row r="63" spans="2:63" ht="8.25" customHeight="1" thickBot="1">
      <c r="C63" s="90"/>
      <c r="D63" s="109"/>
      <c r="E63" s="4"/>
      <c r="I63" s="9"/>
      <c r="M63" s="9"/>
      <c r="AA63" s="27"/>
      <c r="AC63" s="26"/>
      <c r="AD63" s="69"/>
      <c r="AE63" s="69"/>
      <c r="AF63" s="69"/>
      <c r="AG63" s="69"/>
      <c r="AH63" s="22"/>
      <c r="AI63" s="72"/>
      <c r="AJ63" s="73"/>
      <c r="AL63" s="131"/>
      <c r="AM63" s="131"/>
      <c r="AN63" s="130"/>
      <c r="AO63" s="130"/>
      <c r="AP63" s="132"/>
      <c r="AQ63" s="132"/>
      <c r="AR63" s="130"/>
      <c r="AS63" s="130"/>
      <c r="AT63" s="132"/>
      <c r="AU63" s="132"/>
      <c r="AV63" s="130"/>
      <c r="AW63" s="130"/>
      <c r="AX63" s="131"/>
      <c r="AY63" s="131"/>
      <c r="AZ63" s="130"/>
      <c r="BA63" s="130"/>
      <c r="BB63" s="131"/>
      <c r="BC63" s="131"/>
      <c r="BD63" s="130"/>
      <c r="BE63" s="130"/>
    </row>
    <row r="64" spans="2:63" ht="8.25" customHeight="1" thickBot="1">
      <c r="E64" s="2"/>
      <c r="I64" s="9"/>
      <c r="W64" s="18"/>
      <c r="X64" s="18"/>
      <c r="Y64" s="18"/>
      <c r="Z64" s="18"/>
      <c r="AA64" s="33"/>
      <c r="AB64" s="25"/>
      <c r="AD64" s="69">
        <v>16301</v>
      </c>
      <c r="AE64" s="69"/>
      <c r="AF64" s="69">
        <v>16356</v>
      </c>
      <c r="AG64" s="69"/>
      <c r="AH64" s="20"/>
      <c r="AI64" s="80" t="s">
        <v>23</v>
      </c>
      <c r="AJ64" s="81"/>
      <c r="AK64" s="28"/>
      <c r="AL64" s="131" t="s">
        <v>122</v>
      </c>
      <c r="AM64" s="131"/>
      <c r="AN64" s="130" t="s">
        <v>122</v>
      </c>
      <c r="AO64" s="130"/>
      <c r="AP64" s="132">
        <v>1</v>
      </c>
      <c r="AQ64" s="132"/>
      <c r="AR64" s="130">
        <f>AP64/90</f>
        <v>1.1111111111111112E-2</v>
      </c>
      <c r="AS64" s="130"/>
      <c r="AT64" s="132" t="s">
        <v>122</v>
      </c>
      <c r="AU64" s="132"/>
      <c r="AV64" s="130" t="s">
        <v>122</v>
      </c>
      <c r="AW64" s="130"/>
      <c r="AX64" s="131">
        <v>1</v>
      </c>
      <c r="AY64" s="131"/>
      <c r="AZ64" s="130">
        <f>AX64/75</f>
        <v>1.3333333333333334E-2</v>
      </c>
      <c r="BA64" s="130"/>
      <c r="BB64" s="131">
        <v>1</v>
      </c>
      <c r="BC64" s="131"/>
      <c r="BD64" s="130">
        <f>BB64/128</f>
        <v>7.8125E-3</v>
      </c>
      <c r="BE64" s="130"/>
    </row>
    <row r="65" spans="5:57" ht="8.25" customHeight="1" thickBot="1">
      <c r="E65" s="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8"/>
      <c r="W65" s="18"/>
      <c r="Z65" s="27"/>
      <c r="AA65" s="34"/>
      <c r="AC65" s="26"/>
      <c r="AD65" s="69"/>
      <c r="AE65" s="69"/>
      <c r="AF65" s="69"/>
      <c r="AG65" s="69"/>
      <c r="AI65" s="82"/>
      <c r="AJ65" s="83"/>
      <c r="AL65" s="131"/>
      <c r="AM65" s="131"/>
      <c r="AN65" s="130"/>
      <c r="AO65" s="130"/>
      <c r="AP65" s="132"/>
      <c r="AQ65" s="132"/>
      <c r="AR65" s="130"/>
      <c r="AS65" s="130"/>
      <c r="AT65" s="132"/>
      <c r="AU65" s="132"/>
      <c r="AV65" s="130"/>
      <c r="AW65" s="130"/>
      <c r="AX65" s="131"/>
      <c r="AY65" s="131"/>
      <c r="AZ65" s="130"/>
      <c r="BA65" s="130"/>
      <c r="BB65" s="131"/>
      <c r="BC65" s="131"/>
      <c r="BD65" s="130"/>
      <c r="BE65" s="130"/>
    </row>
    <row r="66" spans="5:57" ht="8.25" customHeight="1" thickBot="1">
      <c r="E66" s="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8"/>
      <c r="U66" s="18"/>
      <c r="V66" s="18"/>
      <c r="W66" s="18"/>
      <c r="X66" s="18"/>
      <c r="Y66" s="18"/>
      <c r="Z66" s="20"/>
      <c r="AA66" s="25"/>
      <c r="AB66" s="19"/>
      <c r="AC66" s="19"/>
      <c r="AD66" s="69">
        <v>16201</v>
      </c>
      <c r="AE66" s="69"/>
      <c r="AF66" s="69">
        <v>16265</v>
      </c>
      <c r="AG66" s="69"/>
      <c r="AI66" s="64" t="s">
        <v>22</v>
      </c>
      <c r="AJ66" s="68"/>
      <c r="AK66" s="28"/>
      <c r="AL66" s="131" t="s">
        <v>122</v>
      </c>
      <c r="AM66" s="131"/>
      <c r="AN66" s="130" t="s">
        <v>122</v>
      </c>
      <c r="AO66" s="130"/>
      <c r="AP66" s="132" t="s">
        <v>122</v>
      </c>
      <c r="AQ66" s="132"/>
      <c r="AR66" s="130" t="s">
        <v>122</v>
      </c>
      <c r="AS66" s="130"/>
      <c r="AT66" s="132">
        <v>1</v>
      </c>
      <c r="AU66" s="132"/>
      <c r="AV66" s="130">
        <f>AT66/146</f>
        <v>6.8493150684931503E-3</v>
      </c>
      <c r="AW66" s="130"/>
      <c r="AX66" s="131">
        <v>2</v>
      </c>
      <c r="AY66" s="131"/>
      <c r="AZ66" s="130">
        <f>AX66/75</f>
        <v>2.6666666666666668E-2</v>
      </c>
      <c r="BA66" s="130"/>
      <c r="BB66" s="131">
        <v>4</v>
      </c>
      <c r="BC66" s="131"/>
      <c r="BD66" s="130">
        <f>BB66/128</f>
        <v>3.125E-2</v>
      </c>
      <c r="BE66" s="130"/>
    </row>
    <row r="67" spans="5:57" ht="8.25" customHeight="1" thickBot="1">
      <c r="E67" s="2"/>
      <c r="G67" s="9"/>
      <c r="H67" s="9"/>
      <c r="O67" s="9"/>
      <c r="U67" s="18"/>
      <c r="Y67" s="20"/>
      <c r="Z67" s="45"/>
      <c r="AA67" s="18"/>
      <c r="AD67" s="69"/>
      <c r="AE67" s="69"/>
      <c r="AF67" s="69"/>
      <c r="AG67" s="69"/>
      <c r="AH67" s="22"/>
      <c r="AI67" s="66"/>
      <c r="AJ67" s="67"/>
      <c r="AL67" s="131"/>
      <c r="AM67" s="131"/>
      <c r="AN67" s="130"/>
      <c r="AO67" s="130"/>
      <c r="AP67" s="132"/>
      <c r="AQ67" s="132"/>
      <c r="AR67" s="130"/>
      <c r="AS67" s="130"/>
      <c r="AT67" s="132"/>
      <c r="AU67" s="132"/>
      <c r="AV67" s="130"/>
      <c r="AW67" s="130"/>
      <c r="AX67" s="131"/>
      <c r="AY67" s="131"/>
      <c r="AZ67" s="130"/>
      <c r="BA67" s="130"/>
      <c r="BB67" s="131"/>
      <c r="BC67" s="131"/>
      <c r="BD67" s="130"/>
      <c r="BE67" s="130"/>
    </row>
    <row r="68" spans="5:57" ht="8.25" customHeight="1" thickBot="1">
      <c r="E68" s="2"/>
      <c r="G68" s="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9"/>
      <c r="U68" s="19"/>
      <c r="V68" s="19"/>
      <c r="W68" s="19"/>
      <c r="X68" s="20"/>
      <c r="Y68" s="70" t="s">
        <v>60</v>
      </c>
      <c r="Z68" s="71"/>
      <c r="AA68" s="28"/>
      <c r="AB68" s="69">
        <v>16145</v>
      </c>
      <c r="AC68" s="69"/>
      <c r="AD68" s="69" t="s">
        <v>125</v>
      </c>
      <c r="AE68" s="69"/>
      <c r="AF68" s="69">
        <v>16390</v>
      </c>
      <c r="AG68" s="69"/>
      <c r="AI68" s="64" t="s">
        <v>124</v>
      </c>
      <c r="AJ68" s="68"/>
      <c r="AK68" s="28"/>
      <c r="AL68" s="131">
        <v>3</v>
      </c>
      <c r="AM68" s="131"/>
      <c r="AN68" s="130">
        <f>AL68/78</f>
        <v>3.8461538461538464E-2</v>
      </c>
      <c r="AO68" s="130"/>
      <c r="AP68" s="132">
        <v>2</v>
      </c>
      <c r="AQ68" s="132"/>
      <c r="AR68" s="130">
        <f>AP68/90</f>
        <v>2.2222222222222223E-2</v>
      </c>
      <c r="AS68" s="130"/>
      <c r="AT68" s="132" t="s">
        <v>122</v>
      </c>
      <c r="AU68" s="132"/>
      <c r="AV68" s="130" t="s">
        <v>122</v>
      </c>
      <c r="AW68" s="130"/>
      <c r="AX68" s="131" t="s">
        <v>122</v>
      </c>
      <c r="AY68" s="131"/>
      <c r="AZ68" s="130" t="s">
        <v>122</v>
      </c>
      <c r="BA68" s="130"/>
      <c r="BB68" s="131" t="s">
        <v>122</v>
      </c>
      <c r="BC68" s="131"/>
      <c r="BD68" s="130" t="s">
        <v>122</v>
      </c>
      <c r="BE68" s="130"/>
    </row>
    <row r="69" spans="5:57" ht="8.25" customHeight="1" thickBot="1">
      <c r="E69" s="2"/>
      <c r="G69" s="2"/>
      <c r="U69" s="18"/>
      <c r="Y69" s="72"/>
      <c r="Z69" s="73"/>
      <c r="AA69" s="18"/>
      <c r="AB69" s="69"/>
      <c r="AC69" s="69"/>
      <c r="AD69" s="69"/>
      <c r="AE69" s="69"/>
      <c r="AF69" s="69"/>
      <c r="AG69" s="69"/>
      <c r="AH69" s="22"/>
      <c r="AI69" s="66"/>
      <c r="AJ69" s="67"/>
      <c r="AL69" s="131"/>
      <c r="AM69" s="131"/>
      <c r="AN69" s="130"/>
      <c r="AO69" s="130"/>
      <c r="AP69" s="132"/>
      <c r="AQ69" s="132"/>
      <c r="AR69" s="130"/>
      <c r="AS69" s="130"/>
      <c r="AT69" s="132"/>
      <c r="AU69" s="132"/>
      <c r="AV69" s="130"/>
      <c r="AW69" s="130"/>
      <c r="AX69" s="131"/>
      <c r="AY69" s="131"/>
      <c r="AZ69" s="130"/>
      <c r="BA69" s="130"/>
      <c r="BB69" s="131"/>
      <c r="BC69" s="131"/>
      <c r="BD69" s="130"/>
      <c r="BE69" s="130"/>
    </row>
    <row r="70" spans="5:57" ht="8.25" customHeight="1" thickBot="1">
      <c r="E70" s="2"/>
      <c r="G70" s="2"/>
      <c r="J70" s="9"/>
      <c r="K70" s="9"/>
      <c r="L70" s="9"/>
      <c r="M70" s="9"/>
      <c r="N70" s="9"/>
      <c r="O70" s="9"/>
      <c r="P70" s="9"/>
      <c r="Q70" s="9"/>
      <c r="R70" s="9"/>
      <c r="S70" s="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19"/>
      <c r="AF70" s="19"/>
      <c r="AG70" s="19"/>
      <c r="AH70" s="19"/>
      <c r="AI70" s="19"/>
      <c r="AJ70" s="19"/>
      <c r="AK70" s="19"/>
      <c r="AL70" s="131" t="s">
        <v>122</v>
      </c>
      <c r="AM70" s="131"/>
      <c r="AN70" s="130" t="s">
        <v>122</v>
      </c>
      <c r="AO70" s="130"/>
      <c r="AP70" s="132" t="s">
        <v>122</v>
      </c>
      <c r="AQ70" s="132"/>
      <c r="AR70" s="130" t="s">
        <v>122</v>
      </c>
      <c r="AS70" s="130"/>
      <c r="AT70" s="132" t="s">
        <v>122</v>
      </c>
      <c r="AU70" s="132"/>
      <c r="AV70" s="130" t="s">
        <v>122</v>
      </c>
      <c r="AW70" s="130"/>
      <c r="AX70" s="131" t="s">
        <v>122</v>
      </c>
      <c r="AY70" s="131"/>
      <c r="AZ70" s="130" t="s">
        <v>122</v>
      </c>
      <c r="BA70" s="130"/>
      <c r="BB70" s="131">
        <v>1</v>
      </c>
      <c r="BC70" s="131"/>
      <c r="BD70" s="130">
        <f>BB70/128</f>
        <v>7.8125E-3</v>
      </c>
      <c r="BE70" s="130"/>
    </row>
    <row r="71" spans="5:57" ht="8.25" customHeight="1" thickBot="1">
      <c r="E71" s="2"/>
      <c r="G71" s="2"/>
      <c r="AD71" s="45"/>
      <c r="AE71" s="26"/>
      <c r="AK71" s="26"/>
      <c r="AL71" s="131"/>
      <c r="AM71" s="131"/>
      <c r="AN71" s="130"/>
      <c r="AO71" s="130"/>
      <c r="AP71" s="132"/>
      <c r="AQ71" s="132"/>
      <c r="AR71" s="130"/>
      <c r="AS71" s="130"/>
      <c r="AT71" s="132"/>
      <c r="AU71" s="132"/>
      <c r="AV71" s="130"/>
      <c r="AW71" s="130"/>
      <c r="AX71" s="131"/>
      <c r="AY71" s="131"/>
      <c r="AZ71" s="130"/>
      <c r="BA71" s="130"/>
      <c r="BB71" s="131"/>
      <c r="BC71" s="131"/>
      <c r="BD71" s="130"/>
      <c r="BE71" s="130"/>
    </row>
    <row r="72" spans="5:57" ht="8.25" customHeight="1" thickBot="1">
      <c r="E72" s="2"/>
      <c r="G72" s="2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9"/>
      <c r="U72" s="19"/>
      <c r="V72" s="19"/>
      <c r="W72" s="19"/>
      <c r="X72" s="19"/>
      <c r="Y72" s="19"/>
      <c r="Z72" s="19"/>
      <c r="AA72" s="19"/>
      <c r="AB72" s="20"/>
      <c r="AC72" s="70" t="s">
        <v>63</v>
      </c>
      <c r="AD72" s="71"/>
      <c r="AE72" s="19"/>
      <c r="AF72" s="69">
        <v>1406</v>
      </c>
      <c r="AG72" s="69"/>
      <c r="AH72" s="18"/>
      <c r="AI72" s="70" t="s">
        <v>62</v>
      </c>
      <c r="AJ72" s="71"/>
      <c r="AK72" s="28"/>
      <c r="AL72" s="131" t="s">
        <v>122</v>
      </c>
      <c r="AM72" s="131"/>
      <c r="AN72" s="130" t="s">
        <v>122</v>
      </c>
      <c r="AO72" s="130"/>
      <c r="AP72" s="132" t="s">
        <v>122</v>
      </c>
      <c r="AQ72" s="132"/>
      <c r="AR72" s="130" t="s">
        <v>122</v>
      </c>
      <c r="AS72" s="130"/>
      <c r="AT72" s="132">
        <v>6</v>
      </c>
      <c r="AU72" s="132"/>
      <c r="AV72" s="130">
        <f>AT72/146</f>
        <v>4.1095890410958902E-2</v>
      </c>
      <c r="AW72" s="130"/>
      <c r="AX72" s="131">
        <v>2</v>
      </c>
      <c r="AY72" s="131"/>
      <c r="AZ72" s="130">
        <f>AX72/75</f>
        <v>2.6666666666666668E-2</v>
      </c>
      <c r="BA72" s="130"/>
      <c r="BB72" s="131">
        <v>1</v>
      </c>
      <c r="BC72" s="131"/>
      <c r="BD72" s="130">
        <f>BB72/128</f>
        <v>7.8125E-3</v>
      </c>
      <c r="BE72" s="130"/>
    </row>
    <row r="73" spans="5:57" ht="8.25" customHeight="1" thickBot="1">
      <c r="E73" s="2"/>
      <c r="G73" s="2"/>
      <c r="X73" s="26"/>
      <c r="AC73" s="72"/>
      <c r="AD73" s="73"/>
      <c r="AF73" s="69"/>
      <c r="AG73" s="69"/>
      <c r="AH73" s="22"/>
      <c r="AI73" s="72"/>
      <c r="AJ73" s="73"/>
      <c r="AL73" s="131"/>
      <c r="AM73" s="131"/>
      <c r="AN73" s="130"/>
      <c r="AO73" s="130"/>
      <c r="AP73" s="132"/>
      <c r="AQ73" s="132"/>
      <c r="AR73" s="130"/>
      <c r="AS73" s="130"/>
      <c r="AT73" s="132"/>
      <c r="AU73" s="132"/>
      <c r="AV73" s="130"/>
      <c r="AW73" s="130"/>
      <c r="AX73" s="131"/>
      <c r="AY73" s="131"/>
      <c r="AZ73" s="130"/>
      <c r="BA73" s="130"/>
      <c r="BB73" s="131"/>
      <c r="BC73" s="131"/>
      <c r="BD73" s="130"/>
      <c r="BE73" s="130"/>
    </row>
    <row r="74" spans="5:57" ht="8.25" customHeight="1" thickBot="1">
      <c r="E74" s="2"/>
      <c r="G74" s="2"/>
      <c r="Y74" s="18"/>
      <c r="Z74" s="18"/>
      <c r="AA74" s="18"/>
      <c r="AD74" s="43"/>
      <c r="AE74" s="19"/>
      <c r="AF74" s="69">
        <v>16325</v>
      </c>
      <c r="AG74" s="69"/>
      <c r="AI74" s="70" t="s">
        <v>33</v>
      </c>
      <c r="AJ74" s="71"/>
      <c r="AK74" s="28"/>
      <c r="AL74" s="131" t="s">
        <v>122</v>
      </c>
      <c r="AM74" s="131"/>
      <c r="AN74" s="130" t="s">
        <v>122</v>
      </c>
      <c r="AO74" s="130"/>
      <c r="AP74" s="132">
        <v>1</v>
      </c>
      <c r="AQ74" s="132"/>
      <c r="AR74" s="130">
        <f>AP74/90</f>
        <v>1.1111111111111112E-2</v>
      </c>
      <c r="AS74" s="130"/>
      <c r="AT74" s="132">
        <v>3</v>
      </c>
      <c r="AU74" s="132"/>
      <c r="AV74" s="130">
        <f>AT74/146</f>
        <v>2.0547945205479451E-2</v>
      </c>
      <c r="AW74" s="130"/>
      <c r="AX74" s="131" t="s">
        <v>122</v>
      </c>
      <c r="AY74" s="131"/>
      <c r="AZ74" s="130" t="s">
        <v>122</v>
      </c>
      <c r="BA74" s="130"/>
      <c r="BB74" s="131">
        <v>3</v>
      </c>
      <c r="BC74" s="131"/>
      <c r="BD74" s="130">
        <f>BB74/128</f>
        <v>2.34375E-2</v>
      </c>
      <c r="BE74" s="130"/>
    </row>
    <row r="75" spans="5:57" ht="8.25" customHeight="1" thickBot="1">
      <c r="E75" s="2"/>
      <c r="G75" s="2"/>
      <c r="AE75" s="26"/>
      <c r="AF75" s="69"/>
      <c r="AG75" s="69"/>
      <c r="AH75" s="22"/>
      <c r="AI75" s="72"/>
      <c r="AJ75" s="73"/>
      <c r="AL75" s="131"/>
      <c r="AM75" s="131"/>
      <c r="AN75" s="130"/>
      <c r="AO75" s="130"/>
      <c r="AP75" s="132"/>
      <c r="AQ75" s="132"/>
      <c r="AR75" s="130"/>
      <c r="AS75" s="130"/>
      <c r="AT75" s="132"/>
      <c r="AU75" s="132"/>
      <c r="AV75" s="130"/>
      <c r="AW75" s="130"/>
      <c r="AX75" s="131"/>
      <c r="AY75" s="131"/>
      <c r="AZ75" s="130"/>
      <c r="BA75" s="130"/>
      <c r="BB75" s="131"/>
      <c r="BC75" s="131"/>
      <c r="BD75" s="130"/>
      <c r="BE75" s="130"/>
    </row>
    <row r="76" spans="5:57" ht="8.25" customHeight="1" thickBot="1">
      <c r="E76" s="2"/>
      <c r="G76" s="2"/>
      <c r="H76" s="7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8"/>
      <c r="U76" s="18"/>
      <c r="V76" s="18"/>
      <c r="W76" s="18"/>
      <c r="X76" s="18"/>
      <c r="Y76" s="18"/>
      <c r="Z76" s="18"/>
      <c r="AA76" s="18"/>
      <c r="AB76" s="18"/>
      <c r="AD76" s="97" t="s">
        <v>65</v>
      </c>
      <c r="AE76" s="97"/>
      <c r="AF76" s="69">
        <v>16261</v>
      </c>
      <c r="AG76" s="69"/>
      <c r="AI76" s="70" t="s">
        <v>64</v>
      </c>
      <c r="AJ76" s="71"/>
      <c r="AK76" s="28"/>
      <c r="AL76" s="131">
        <v>2</v>
      </c>
      <c r="AM76" s="131"/>
      <c r="AN76" s="130">
        <f>AL76/78</f>
        <v>2.564102564102564E-2</v>
      </c>
      <c r="AO76" s="130"/>
      <c r="AP76" s="132" t="s">
        <v>122</v>
      </c>
      <c r="AQ76" s="132"/>
      <c r="AR76" s="130" t="s">
        <v>122</v>
      </c>
      <c r="AS76" s="130"/>
      <c r="AT76" s="132" t="s">
        <v>122</v>
      </c>
      <c r="AU76" s="132"/>
      <c r="AV76" s="130" t="s">
        <v>122</v>
      </c>
      <c r="AW76" s="130"/>
      <c r="AX76" s="131">
        <v>1</v>
      </c>
      <c r="AY76" s="131"/>
      <c r="AZ76" s="130">
        <f>AX76/75</f>
        <v>1.3333333333333334E-2</v>
      </c>
      <c r="BA76" s="130"/>
      <c r="BB76" s="131" t="s">
        <v>122</v>
      </c>
      <c r="BC76" s="131"/>
      <c r="BD76" s="130" t="s">
        <v>122</v>
      </c>
      <c r="BE76" s="130"/>
    </row>
    <row r="77" spans="5:57" ht="8.25" customHeight="1" thickBot="1">
      <c r="E77" s="2"/>
      <c r="G77" s="2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9"/>
      <c r="U77" s="19"/>
      <c r="V77" s="19"/>
      <c r="W77" s="19"/>
      <c r="X77" s="19"/>
      <c r="Y77" s="19"/>
      <c r="Z77" s="19"/>
      <c r="AA77" s="19"/>
      <c r="AB77" s="20"/>
      <c r="AC77" s="26"/>
      <c r="AD77" s="97"/>
      <c r="AE77" s="97"/>
      <c r="AF77" s="69"/>
      <c r="AG77" s="69"/>
      <c r="AH77" s="22"/>
      <c r="AI77" s="72"/>
      <c r="AJ77" s="73"/>
      <c r="AL77" s="131"/>
      <c r="AM77" s="131"/>
      <c r="AN77" s="130"/>
      <c r="AO77" s="130"/>
      <c r="AP77" s="132"/>
      <c r="AQ77" s="132"/>
      <c r="AR77" s="130"/>
      <c r="AS77" s="130"/>
      <c r="AT77" s="132"/>
      <c r="AU77" s="132"/>
      <c r="AV77" s="130"/>
      <c r="AW77" s="130"/>
      <c r="AX77" s="131"/>
      <c r="AY77" s="131"/>
      <c r="AZ77" s="130"/>
      <c r="BA77" s="130"/>
      <c r="BB77" s="131"/>
      <c r="BC77" s="131"/>
      <c r="BD77" s="130"/>
      <c r="BE77" s="130"/>
    </row>
    <row r="78" spans="5:57" ht="8.25" customHeight="1" thickBot="1">
      <c r="E78" s="2"/>
      <c r="G78" s="2"/>
      <c r="H78" s="9"/>
      <c r="AB78" s="27"/>
      <c r="AC78" s="19"/>
      <c r="AD78" s="35"/>
      <c r="AE78" s="35"/>
      <c r="AF78" s="69">
        <v>14178</v>
      </c>
      <c r="AG78" s="69"/>
      <c r="AI78" s="70" t="s">
        <v>35</v>
      </c>
      <c r="AJ78" s="71"/>
      <c r="AL78" s="131" t="s">
        <v>122</v>
      </c>
      <c r="AM78" s="131"/>
      <c r="AN78" s="130" t="s">
        <v>122</v>
      </c>
      <c r="AO78" s="130"/>
      <c r="AP78" s="132" t="s">
        <v>122</v>
      </c>
      <c r="AQ78" s="132"/>
      <c r="AR78" s="130" t="s">
        <v>122</v>
      </c>
      <c r="AS78" s="130"/>
      <c r="AT78" s="132">
        <v>2</v>
      </c>
      <c r="AU78" s="132"/>
      <c r="AV78" s="130">
        <f>AT78/146</f>
        <v>1.3698630136986301E-2</v>
      </c>
      <c r="AW78" s="130"/>
      <c r="AX78" s="131" t="s">
        <v>122</v>
      </c>
      <c r="AY78" s="131"/>
      <c r="AZ78" s="130" t="s">
        <v>122</v>
      </c>
      <c r="BA78" s="130"/>
      <c r="BB78" s="131" t="s">
        <v>122</v>
      </c>
      <c r="BC78" s="131"/>
      <c r="BD78" s="130" t="s">
        <v>122</v>
      </c>
      <c r="BE78" s="130"/>
    </row>
    <row r="79" spans="5:57" ht="8.25" customHeight="1" thickBot="1">
      <c r="E79" s="2"/>
      <c r="G79" s="2"/>
      <c r="H79" s="9"/>
      <c r="AC79" s="18"/>
      <c r="AD79" s="36"/>
      <c r="AE79" s="36"/>
      <c r="AF79" s="69"/>
      <c r="AG79" s="69"/>
      <c r="AH79" s="22"/>
      <c r="AI79" s="72"/>
      <c r="AJ79" s="73"/>
      <c r="AL79" s="131"/>
      <c r="AM79" s="131"/>
      <c r="AN79" s="130"/>
      <c r="AO79" s="130"/>
      <c r="AP79" s="132"/>
      <c r="AQ79" s="132"/>
      <c r="AR79" s="130"/>
      <c r="AS79" s="130"/>
      <c r="AT79" s="132"/>
      <c r="AU79" s="132"/>
      <c r="AV79" s="130"/>
      <c r="AW79" s="130"/>
      <c r="AX79" s="131"/>
      <c r="AY79" s="131"/>
      <c r="AZ79" s="130"/>
      <c r="BA79" s="130"/>
      <c r="BB79" s="131"/>
      <c r="BC79" s="131"/>
      <c r="BD79" s="130"/>
      <c r="BE79" s="130"/>
    </row>
    <row r="80" spans="5:57" ht="8.25" customHeight="1" thickBot="1">
      <c r="E80" s="2"/>
      <c r="G80" s="2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9"/>
      <c r="U80" s="19"/>
      <c r="V80" s="19"/>
      <c r="W80" s="97">
        <v>16290</v>
      </c>
      <c r="X80" s="97"/>
      <c r="Y80" s="69">
        <v>16319</v>
      </c>
      <c r="Z80" s="69"/>
      <c r="AB80" s="70" t="s">
        <v>66</v>
      </c>
      <c r="AC80" s="71"/>
      <c r="AD80" s="19"/>
      <c r="AE80" s="19"/>
      <c r="AF80" s="69">
        <v>16362</v>
      </c>
      <c r="AG80" s="69"/>
      <c r="AH80" s="20"/>
      <c r="AI80" s="93" t="s">
        <v>67</v>
      </c>
      <c r="AJ80" s="94"/>
      <c r="AK80" s="19"/>
      <c r="AL80" s="131" t="s">
        <v>122</v>
      </c>
      <c r="AM80" s="131"/>
      <c r="AN80" s="130" t="s">
        <v>122</v>
      </c>
      <c r="AO80" s="130"/>
      <c r="AP80" s="132" t="s">
        <v>122</v>
      </c>
      <c r="AQ80" s="132"/>
      <c r="AR80" s="130" t="s">
        <v>122</v>
      </c>
      <c r="AS80" s="130"/>
      <c r="AT80" s="132">
        <v>1</v>
      </c>
      <c r="AU80" s="132"/>
      <c r="AV80" s="130">
        <f>AT80/146</f>
        <v>6.8493150684931503E-3</v>
      </c>
      <c r="AW80" s="130"/>
      <c r="AX80" s="131" t="s">
        <v>122</v>
      </c>
      <c r="AY80" s="131"/>
      <c r="AZ80" s="130" t="s">
        <v>122</v>
      </c>
      <c r="BA80" s="130"/>
      <c r="BB80" s="131">
        <v>2</v>
      </c>
      <c r="BC80" s="131"/>
      <c r="BD80" s="130">
        <f>BB80/128</f>
        <v>1.5625E-2</v>
      </c>
      <c r="BE80" s="130"/>
    </row>
    <row r="81" spans="5:57" ht="8.25" customHeight="1" thickBot="1">
      <c r="E81" s="2"/>
      <c r="G81" s="2"/>
      <c r="H81" s="7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8"/>
      <c r="W81" s="97"/>
      <c r="X81" s="97"/>
      <c r="Y81" s="69"/>
      <c r="Z81" s="69"/>
      <c r="AA81" s="26"/>
      <c r="AB81" s="72"/>
      <c r="AC81" s="73"/>
      <c r="AF81" s="69"/>
      <c r="AG81" s="69"/>
      <c r="AI81" s="95"/>
      <c r="AJ81" s="96"/>
      <c r="AL81" s="131"/>
      <c r="AM81" s="131"/>
      <c r="AN81" s="130"/>
      <c r="AO81" s="130"/>
      <c r="AP81" s="132"/>
      <c r="AQ81" s="132"/>
      <c r="AR81" s="130"/>
      <c r="AS81" s="130"/>
      <c r="AT81" s="132"/>
      <c r="AU81" s="132"/>
      <c r="AV81" s="130"/>
      <c r="AW81" s="130"/>
      <c r="AX81" s="131"/>
      <c r="AY81" s="131"/>
      <c r="AZ81" s="130"/>
      <c r="BA81" s="130"/>
      <c r="BB81" s="131"/>
      <c r="BC81" s="131"/>
      <c r="BD81" s="130"/>
      <c r="BE81" s="130"/>
    </row>
    <row r="82" spans="5:57" ht="8.25" customHeight="1" thickBot="1">
      <c r="E82" s="2"/>
      <c r="G82" s="2"/>
      <c r="H82" s="7"/>
      <c r="AA82" s="18"/>
      <c r="AB82" s="22"/>
      <c r="AD82" s="69" t="s">
        <v>68</v>
      </c>
      <c r="AE82" s="69"/>
      <c r="AF82" s="69" t="s">
        <v>130</v>
      </c>
      <c r="AG82" s="69"/>
      <c r="AI82" s="93" t="s">
        <v>0</v>
      </c>
      <c r="AJ82" s="94"/>
      <c r="AK82" s="28"/>
      <c r="AL82" s="131">
        <v>1</v>
      </c>
      <c r="AM82" s="131"/>
      <c r="AN82" s="130">
        <f>AL82/78</f>
        <v>1.282051282051282E-2</v>
      </c>
      <c r="AO82" s="130"/>
      <c r="AP82" s="132" t="s">
        <v>122</v>
      </c>
      <c r="AQ82" s="132"/>
      <c r="AR82" s="130" t="s">
        <v>122</v>
      </c>
      <c r="AS82" s="130"/>
      <c r="AT82" s="132" t="s">
        <v>122</v>
      </c>
      <c r="AU82" s="132"/>
      <c r="AV82" s="130" t="s">
        <v>122</v>
      </c>
      <c r="AW82" s="130"/>
      <c r="AX82" s="131" t="s">
        <v>122</v>
      </c>
      <c r="AY82" s="131"/>
      <c r="AZ82" s="130" t="s">
        <v>122</v>
      </c>
      <c r="BA82" s="130"/>
      <c r="BB82" s="131">
        <v>1</v>
      </c>
      <c r="BC82" s="131"/>
      <c r="BD82" s="130">
        <f>BB82/128</f>
        <v>7.8125E-3</v>
      </c>
      <c r="BE82" s="130"/>
    </row>
    <row r="83" spans="5:57" ht="8.25" customHeight="1" thickBot="1">
      <c r="E83" s="2"/>
      <c r="G83" s="2"/>
      <c r="AC83" s="26"/>
      <c r="AD83" s="69"/>
      <c r="AE83" s="69"/>
      <c r="AF83" s="69"/>
      <c r="AG83" s="69"/>
      <c r="AH83" s="22"/>
      <c r="AI83" s="95"/>
      <c r="AJ83" s="96"/>
      <c r="AL83" s="131"/>
      <c r="AM83" s="131"/>
      <c r="AN83" s="130"/>
      <c r="AO83" s="130"/>
      <c r="AP83" s="132"/>
      <c r="AQ83" s="132"/>
      <c r="AR83" s="130"/>
      <c r="AS83" s="130"/>
      <c r="AT83" s="132"/>
      <c r="AU83" s="132"/>
      <c r="AV83" s="130"/>
      <c r="AW83" s="130"/>
      <c r="AX83" s="131"/>
      <c r="AY83" s="131"/>
      <c r="AZ83" s="130"/>
      <c r="BA83" s="130"/>
      <c r="BB83" s="131"/>
      <c r="BC83" s="131"/>
      <c r="BD83" s="130"/>
      <c r="BE83" s="130"/>
    </row>
    <row r="84" spans="5:57" ht="8.25" customHeight="1" thickBot="1">
      <c r="E84" s="2"/>
      <c r="G84" s="2"/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9"/>
      <c r="U84" s="19"/>
      <c r="V84" s="19"/>
      <c r="W84" s="97" t="s">
        <v>129</v>
      </c>
      <c r="X84" s="97"/>
      <c r="Y84" s="69" t="s">
        <v>132</v>
      </c>
      <c r="Z84" s="69"/>
      <c r="AB84" s="64" t="s">
        <v>70</v>
      </c>
      <c r="AC84" s="68"/>
      <c r="AD84" s="19"/>
      <c r="AE84" s="19"/>
      <c r="AF84" s="19"/>
      <c r="AG84" s="19"/>
      <c r="AH84" s="19"/>
      <c r="AI84" s="19"/>
      <c r="AJ84" s="19"/>
      <c r="AK84" s="19"/>
      <c r="AL84" s="131" t="s">
        <v>122</v>
      </c>
      <c r="AM84" s="131"/>
      <c r="AN84" s="130" t="s">
        <v>122</v>
      </c>
      <c r="AO84" s="130"/>
      <c r="AP84" s="132">
        <v>1</v>
      </c>
      <c r="AQ84" s="132"/>
      <c r="AR84" s="130">
        <f>AP84/90</f>
        <v>1.1111111111111112E-2</v>
      </c>
      <c r="AS84" s="130"/>
      <c r="AT84" s="132" t="s">
        <v>122</v>
      </c>
      <c r="AU84" s="132"/>
      <c r="AV84" s="130" t="s">
        <v>122</v>
      </c>
      <c r="AW84" s="130"/>
      <c r="AX84" s="131" t="s">
        <v>122</v>
      </c>
      <c r="AY84" s="131"/>
      <c r="AZ84" s="130" t="s">
        <v>122</v>
      </c>
      <c r="BA84" s="130"/>
      <c r="BB84" s="131">
        <v>1</v>
      </c>
      <c r="BC84" s="131"/>
      <c r="BD84" s="130">
        <f>BB84/128</f>
        <v>7.8125E-3</v>
      </c>
      <c r="BE84" s="130"/>
    </row>
    <row r="85" spans="5:57" ht="8.25" customHeight="1" thickBot="1">
      <c r="E85" s="2"/>
      <c r="H85" s="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26"/>
      <c r="W85" s="97"/>
      <c r="X85" s="97"/>
      <c r="Y85" s="69"/>
      <c r="Z85" s="69"/>
      <c r="AA85" s="26"/>
      <c r="AB85" s="66"/>
      <c r="AC85" s="67"/>
      <c r="AL85" s="131"/>
      <c r="AM85" s="131"/>
      <c r="AN85" s="130"/>
      <c r="AO85" s="130"/>
      <c r="AP85" s="132"/>
      <c r="AQ85" s="132"/>
      <c r="AR85" s="130"/>
      <c r="AS85" s="130"/>
      <c r="AT85" s="132"/>
      <c r="AU85" s="132"/>
      <c r="AV85" s="130"/>
      <c r="AW85" s="130"/>
      <c r="AX85" s="131"/>
      <c r="AY85" s="131"/>
      <c r="AZ85" s="130"/>
      <c r="BA85" s="130"/>
      <c r="BB85" s="131"/>
      <c r="BC85" s="131"/>
      <c r="BD85" s="130"/>
      <c r="BE85" s="130"/>
    </row>
    <row r="86" spans="5:57" ht="8.25" customHeight="1" thickBot="1">
      <c r="E86" s="2"/>
      <c r="H86" s="7"/>
      <c r="AA86" s="18"/>
      <c r="AB86" s="42"/>
      <c r="AD86" s="69">
        <v>16179</v>
      </c>
      <c r="AE86" s="69"/>
      <c r="AF86" s="69">
        <v>16357</v>
      </c>
      <c r="AG86" s="69"/>
      <c r="AI86" s="64" t="s">
        <v>34</v>
      </c>
      <c r="AJ86" s="68"/>
      <c r="AK86" s="28"/>
      <c r="AL86" s="131" t="s">
        <v>122</v>
      </c>
      <c r="AM86" s="131"/>
      <c r="AN86" s="130" t="s">
        <v>122</v>
      </c>
      <c r="AO86" s="130"/>
      <c r="AP86" s="132">
        <v>1</v>
      </c>
      <c r="AQ86" s="132"/>
      <c r="AR86" s="130">
        <f>AP86/90</f>
        <v>1.1111111111111112E-2</v>
      </c>
      <c r="AS86" s="130"/>
      <c r="AT86" s="132">
        <v>2</v>
      </c>
      <c r="AU86" s="132"/>
      <c r="AV86" s="130">
        <f>AT86/146</f>
        <v>1.3698630136986301E-2</v>
      </c>
      <c r="AW86" s="130"/>
      <c r="AX86" s="131" t="s">
        <v>122</v>
      </c>
      <c r="AY86" s="131"/>
      <c r="AZ86" s="130" t="s">
        <v>122</v>
      </c>
      <c r="BA86" s="130"/>
      <c r="BB86" s="131" t="s">
        <v>122</v>
      </c>
      <c r="BC86" s="131"/>
      <c r="BD86" s="130" t="s">
        <v>122</v>
      </c>
      <c r="BE86" s="130"/>
    </row>
    <row r="87" spans="5:57" ht="8.25" customHeight="1" thickBot="1">
      <c r="E87" s="2"/>
      <c r="G87" s="2"/>
      <c r="AC87" s="26"/>
      <c r="AD87" s="69"/>
      <c r="AE87" s="69"/>
      <c r="AF87" s="69"/>
      <c r="AG87" s="69"/>
      <c r="AH87" s="22"/>
      <c r="AI87" s="66"/>
      <c r="AJ87" s="67"/>
      <c r="AL87" s="131"/>
      <c r="AM87" s="131"/>
      <c r="AN87" s="130"/>
      <c r="AO87" s="130"/>
      <c r="AP87" s="132"/>
      <c r="AQ87" s="132"/>
      <c r="AR87" s="130"/>
      <c r="AS87" s="130"/>
      <c r="AT87" s="132"/>
      <c r="AU87" s="132"/>
      <c r="AV87" s="130"/>
      <c r="AW87" s="130"/>
      <c r="AX87" s="131"/>
      <c r="AY87" s="131"/>
      <c r="AZ87" s="130"/>
      <c r="BA87" s="130"/>
      <c r="BB87" s="131"/>
      <c r="BC87" s="131"/>
      <c r="BD87" s="130"/>
      <c r="BE87" s="130"/>
    </row>
    <row r="88" spans="5:57" ht="8.25" customHeight="1" thickBot="1">
      <c r="E88" s="2"/>
      <c r="G88" s="2"/>
      <c r="I88" s="9"/>
      <c r="J88" s="9"/>
      <c r="K88" s="9"/>
      <c r="L88" s="9"/>
      <c r="M88" s="9"/>
      <c r="N88" s="9"/>
      <c r="O88" s="9"/>
      <c r="P88" s="1"/>
      <c r="Q88" s="1"/>
      <c r="R88" s="1"/>
      <c r="S88" s="1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69">
        <v>16071</v>
      </c>
      <c r="AG88" s="69"/>
      <c r="AI88" s="70" t="s">
        <v>25</v>
      </c>
      <c r="AJ88" s="71"/>
      <c r="AL88" s="131" t="s">
        <v>122</v>
      </c>
      <c r="AM88" s="131"/>
      <c r="AN88" s="130" t="s">
        <v>122</v>
      </c>
      <c r="AO88" s="130"/>
      <c r="AP88" s="132">
        <v>4</v>
      </c>
      <c r="AQ88" s="132"/>
      <c r="AR88" s="130">
        <f>AP88/90</f>
        <v>4.4444444444444446E-2</v>
      </c>
      <c r="AS88" s="130"/>
      <c r="AT88" s="132">
        <v>2</v>
      </c>
      <c r="AU88" s="132"/>
      <c r="AV88" s="130">
        <f>AT88/146</f>
        <v>1.3698630136986301E-2</v>
      </c>
      <c r="AW88" s="130"/>
      <c r="AX88" s="131">
        <v>2</v>
      </c>
      <c r="AY88" s="131"/>
      <c r="AZ88" s="130">
        <f>AX88/75</f>
        <v>2.6666666666666668E-2</v>
      </c>
      <c r="BA88" s="130"/>
      <c r="BB88" s="131">
        <v>3</v>
      </c>
      <c r="BC88" s="131"/>
      <c r="BD88" s="130">
        <f>BB88/128</f>
        <v>2.34375E-2</v>
      </c>
      <c r="BE88" s="130"/>
    </row>
    <row r="89" spans="5:57" ht="8.25" customHeight="1" thickBot="1">
      <c r="E89" s="2"/>
      <c r="G89" s="2"/>
      <c r="I89" s="9"/>
      <c r="J89" s="9"/>
      <c r="K89" s="9"/>
      <c r="O89" s="2"/>
      <c r="S89" s="9"/>
      <c r="T89" s="26"/>
      <c r="AF89" s="69"/>
      <c r="AG89" s="69"/>
      <c r="AH89" s="22"/>
      <c r="AI89" s="72"/>
      <c r="AJ89" s="73"/>
      <c r="AK89" s="23"/>
      <c r="AL89" s="131"/>
      <c r="AM89" s="131"/>
      <c r="AN89" s="130"/>
      <c r="AO89" s="130"/>
      <c r="AP89" s="132"/>
      <c r="AQ89" s="132"/>
      <c r="AR89" s="130"/>
      <c r="AS89" s="130"/>
      <c r="AT89" s="132"/>
      <c r="AU89" s="132"/>
      <c r="AV89" s="130"/>
      <c r="AW89" s="130"/>
      <c r="AX89" s="131"/>
      <c r="AY89" s="131"/>
      <c r="AZ89" s="130"/>
      <c r="BA89" s="130"/>
      <c r="BB89" s="131"/>
      <c r="BC89" s="131"/>
      <c r="BD89" s="130"/>
      <c r="BE89" s="130"/>
    </row>
    <row r="90" spans="5:57" ht="8.25" customHeight="1" thickBot="1">
      <c r="E90" s="2"/>
      <c r="G90" s="2"/>
      <c r="I90" s="9"/>
      <c r="J90" s="9"/>
      <c r="K90" s="9"/>
      <c r="O90" s="2"/>
      <c r="S90" s="9"/>
      <c r="X90" s="18"/>
      <c r="Y90" s="18"/>
      <c r="Z90" s="18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31" t="s">
        <v>122</v>
      </c>
      <c r="AM90" s="131"/>
      <c r="AN90" s="130" t="s">
        <v>122</v>
      </c>
      <c r="AO90" s="130"/>
      <c r="AP90" s="132" t="s">
        <v>122</v>
      </c>
      <c r="AQ90" s="132"/>
      <c r="AR90" s="130" t="s">
        <v>122</v>
      </c>
      <c r="AS90" s="130"/>
      <c r="AT90" s="132">
        <v>1</v>
      </c>
      <c r="AU90" s="132"/>
      <c r="AV90" s="130">
        <f>AT90/146</f>
        <v>6.8493150684931503E-3</v>
      </c>
      <c r="AW90" s="130"/>
      <c r="AX90" s="131" t="s">
        <v>122</v>
      </c>
      <c r="AY90" s="131"/>
      <c r="AZ90" s="130" t="s">
        <v>122</v>
      </c>
      <c r="BA90" s="130"/>
      <c r="BB90" s="131" t="s">
        <v>122</v>
      </c>
      <c r="BC90" s="131"/>
      <c r="BD90" s="130" t="s">
        <v>122</v>
      </c>
      <c r="BE90" s="130"/>
    </row>
    <row r="91" spans="5:57" ht="8.25" customHeight="1" thickBot="1">
      <c r="E91" s="2"/>
      <c r="G91" s="2"/>
      <c r="I91" s="9"/>
      <c r="J91" s="9"/>
      <c r="K91" s="9"/>
      <c r="O91" s="2"/>
      <c r="V91" s="18"/>
      <c r="Z91" s="27"/>
      <c r="AL91" s="131"/>
      <c r="AM91" s="131"/>
      <c r="AN91" s="130"/>
      <c r="AO91" s="130"/>
      <c r="AP91" s="132"/>
      <c r="AQ91" s="132"/>
      <c r="AR91" s="130"/>
      <c r="AS91" s="130"/>
      <c r="AT91" s="132"/>
      <c r="AU91" s="132"/>
      <c r="AV91" s="130"/>
      <c r="AW91" s="130"/>
      <c r="AX91" s="131"/>
      <c r="AY91" s="131"/>
      <c r="AZ91" s="130"/>
      <c r="BA91" s="130"/>
      <c r="BB91" s="131"/>
      <c r="BC91" s="131"/>
      <c r="BD91" s="130"/>
      <c r="BE91" s="130"/>
    </row>
    <row r="92" spans="5:57" ht="8.25" customHeight="1" thickBot="1">
      <c r="E92" s="2"/>
      <c r="F92" s="8"/>
      <c r="G92" s="88" t="s">
        <v>37</v>
      </c>
      <c r="H92" s="124"/>
      <c r="I92" s="9"/>
      <c r="J92" s="1"/>
      <c r="K92" s="1"/>
      <c r="L92" s="1"/>
      <c r="M92" s="1"/>
      <c r="N92" s="1"/>
      <c r="O92" s="3"/>
      <c r="V92" s="18"/>
      <c r="Y92" s="19"/>
      <c r="Z92" s="27"/>
      <c r="AB92" s="97">
        <v>16145</v>
      </c>
      <c r="AC92" s="97"/>
      <c r="AD92" s="69">
        <v>16222</v>
      </c>
      <c r="AE92" s="69"/>
      <c r="AF92" s="69">
        <v>16261</v>
      </c>
      <c r="AG92" s="69"/>
      <c r="AI92" s="64" t="s">
        <v>14</v>
      </c>
      <c r="AJ92" s="68"/>
      <c r="AL92" s="131" t="s">
        <v>122</v>
      </c>
      <c r="AM92" s="131"/>
      <c r="AN92" s="130" t="s">
        <v>122</v>
      </c>
      <c r="AO92" s="130"/>
      <c r="AP92" s="132">
        <v>3</v>
      </c>
      <c r="AQ92" s="132"/>
      <c r="AR92" s="130">
        <f>AP92/90</f>
        <v>3.3333333333333333E-2</v>
      </c>
      <c r="AS92" s="130"/>
      <c r="AT92" s="132">
        <v>5</v>
      </c>
      <c r="AU92" s="132"/>
      <c r="AV92" s="130">
        <f>AT92/146</f>
        <v>3.4246575342465752E-2</v>
      </c>
      <c r="AW92" s="130"/>
      <c r="AX92" s="131">
        <v>2</v>
      </c>
      <c r="AY92" s="131"/>
      <c r="AZ92" s="130">
        <f>AX92/75</f>
        <v>2.6666666666666668E-2</v>
      </c>
      <c r="BA92" s="130"/>
      <c r="BB92" s="131">
        <v>3</v>
      </c>
      <c r="BC92" s="131"/>
      <c r="BD92" s="130">
        <f>BB92/128</f>
        <v>2.34375E-2</v>
      </c>
      <c r="BE92" s="130"/>
    </row>
    <row r="93" spans="5:57" ht="8.25" customHeight="1" thickBot="1">
      <c r="F93" s="5"/>
      <c r="G93" s="90"/>
      <c r="H93" s="125"/>
      <c r="I93" s="2"/>
      <c r="J93" s="6"/>
      <c r="K93" s="9"/>
      <c r="O93" s="2"/>
      <c r="V93" s="18"/>
      <c r="X93" s="20"/>
      <c r="Z93" s="22"/>
      <c r="AA93" s="21"/>
      <c r="AB93" s="97"/>
      <c r="AC93" s="97"/>
      <c r="AD93" s="69"/>
      <c r="AE93" s="69"/>
      <c r="AF93" s="69"/>
      <c r="AG93" s="69"/>
      <c r="AH93" s="22"/>
      <c r="AI93" s="66"/>
      <c r="AJ93" s="67"/>
      <c r="AK93" s="23"/>
      <c r="AL93" s="131"/>
      <c r="AM93" s="131"/>
      <c r="AN93" s="130"/>
      <c r="AO93" s="130"/>
      <c r="AP93" s="132"/>
      <c r="AQ93" s="132"/>
      <c r="AR93" s="130"/>
      <c r="AS93" s="130"/>
      <c r="AT93" s="132"/>
      <c r="AU93" s="132"/>
      <c r="AV93" s="130"/>
      <c r="AW93" s="130"/>
      <c r="AX93" s="131"/>
      <c r="AY93" s="131"/>
      <c r="AZ93" s="130"/>
      <c r="BA93" s="130"/>
      <c r="BB93" s="131"/>
      <c r="BC93" s="131"/>
      <c r="BD93" s="130"/>
      <c r="BE93" s="130"/>
    </row>
    <row r="94" spans="5:57" ht="8.25" customHeight="1" thickBot="1">
      <c r="G94" s="2"/>
      <c r="I94" s="2"/>
      <c r="J94" s="7"/>
      <c r="K94" s="9"/>
      <c r="L94" s="9"/>
      <c r="O94" s="2"/>
      <c r="R94" s="9"/>
      <c r="U94" s="69">
        <v>16069</v>
      </c>
      <c r="V94" s="69"/>
      <c r="W94" s="27"/>
      <c r="X94" s="64" t="s">
        <v>74</v>
      </c>
      <c r="Y94" s="68"/>
      <c r="Z94" s="37"/>
      <c r="AA94" s="25"/>
      <c r="AB94" s="19"/>
      <c r="AC94" s="19"/>
      <c r="AD94" s="19"/>
      <c r="AE94" s="19"/>
      <c r="AF94" s="69">
        <v>7789</v>
      </c>
      <c r="AG94" s="69"/>
      <c r="AI94" s="64" t="s">
        <v>15</v>
      </c>
      <c r="AJ94" s="68"/>
      <c r="AL94" s="131" t="s">
        <v>122</v>
      </c>
      <c r="AM94" s="131"/>
      <c r="AN94" s="130" t="s">
        <v>122</v>
      </c>
      <c r="AO94" s="130"/>
      <c r="AP94" s="132" t="s">
        <v>122</v>
      </c>
      <c r="AQ94" s="132"/>
      <c r="AR94" s="130" t="s">
        <v>122</v>
      </c>
      <c r="AS94" s="130"/>
      <c r="AT94" s="132">
        <v>2</v>
      </c>
      <c r="AU94" s="132"/>
      <c r="AV94" s="130">
        <f>AT94/146</f>
        <v>1.3698630136986301E-2</v>
      </c>
      <c r="AW94" s="130"/>
      <c r="AX94" s="131" t="s">
        <v>122</v>
      </c>
      <c r="AY94" s="131"/>
      <c r="AZ94" s="130" t="s">
        <v>122</v>
      </c>
      <c r="BA94" s="130"/>
      <c r="BB94" s="131">
        <v>1</v>
      </c>
      <c r="BC94" s="131"/>
      <c r="BD94" s="130">
        <f>BB94/128</f>
        <v>7.8125E-3</v>
      </c>
      <c r="BE94" s="130"/>
    </row>
    <row r="95" spans="5:57" ht="8.25" customHeight="1" thickBot="1">
      <c r="G95" s="2"/>
      <c r="I95" s="2"/>
      <c r="J95" s="7"/>
      <c r="K95" s="9"/>
      <c r="O95" s="2"/>
      <c r="R95" s="9"/>
      <c r="S95" s="2"/>
      <c r="T95" s="26"/>
      <c r="U95" s="69"/>
      <c r="V95" s="69"/>
      <c r="W95" s="22"/>
      <c r="X95" s="66"/>
      <c r="Y95" s="67"/>
      <c r="Z95" s="34"/>
      <c r="AF95" s="69"/>
      <c r="AG95" s="69"/>
      <c r="AH95" s="22"/>
      <c r="AI95" s="66"/>
      <c r="AJ95" s="67"/>
      <c r="AK95" s="23"/>
      <c r="AL95" s="131"/>
      <c r="AM95" s="131"/>
      <c r="AN95" s="130"/>
      <c r="AO95" s="130"/>
      <c r="AP95" s="132"/>
      <c r="AQ95" s="132"/>
      <c r="AR95" s="130"/>
      <c r="AS95" s="130"/>
      <c r="AT95" s="132"/>
      <c r="AU95" s="132"/>
      <c r="AV95" s="130"/>
      <c r="AW95" s="130"/>
      <c r="AX95" s="131"/>
      <c r="AY95" s="131"/>
      <c r="AZ95" s="130"/>
      <c r="BA95" s="130"/>
      <c r="BB95" s="131"/>
      <c r="BC95" s="131"/>
      <c r="BD95" s="130"/>
      <c r="BE95" s="130"/>
    </row>
    <row r="96" spans="5:57" ht="8.25" customHeight="1" thickBot="1">
      <c r="G96" s="2"/>
      <c r="I96" s="2"/>
      <c r="J96" s="7"/>
      <c r="K96" s="9"/>
      <c r="L96" s="9"/>
      <c r="M96" s="9"/>
      <c r="N96" s="9"/>
      <c r="O96" s="2"/>
      <c r="P96" s="9"/>
      <c r="Q96" s="9"/>
      <c r="R96" s="9"/>
      <c r="S96" s="2"/>
      <c r="V96" s="18"/>
      <c r="Y96" s="43"/>
      <c r="Z96" s="18"/>
      <c r="AA96" s="19"/>
      <c r="AB96" s="19"/>
      <c r="AC96" s="19"/>
      <c r="AD96" s="19"/>
      <c r="AE96" s="19"/>
      <c r="AF96" s="97">
        <v>16193</v>
      </c>
      <c r="AG96" s="97"/>
      <c r="AI96" s="64" t="s">
        <v>73</v>
      </c>
      <c r="AJ96" s="68"/>
      <c r="AL96" s="131" t="s">
        <v>122</v>
      </c>
      <c r="AM96" s="131"/>
      <c r="AN96" s="130" t="s">
        <v>122</v>
      </c>
      <c r="AO96" s="130"/>
      <c r="AP96" s="132" t="s">
        <v>122</v>
      </c>
      <c r="AQ96" s="132"/>
      <c r="AR96" s="130" t="s">
        <v>122</v>
      </c>
      <c r="AS96" s="130"/>
      <c r="AT96" s="132" t="s">
        <v>122</v>
      </c>
      <c r="AU96" s="132"/>
      <c r="AV96" s="130" t="s">
        <v>122</v>
      </c>
      <c r="AW96" s="130"/>
      <c r="AX96" s="131" t="s">
        <v>122</v>
      </c>
      <c r="AY96" s="131"/>
      <c r="AZ96" s="130" t="s">
        <v>122</v>
      </c>
      <c r="BA96" s="130"/>
      <c r="BB96" s="131">
        <v>1</v>
      </c>
      <c r="BC96" s="131"/>
      <c r="BD96" s="130">
        <f>BB96/128</f>
        <v>7.8125E-3</v>
      </c>
      <c r="BE96" s="130"/>
    </row>
    <row r="97" spans="7:65" ht="8.25" customHeight="1" thickBot="1">
      <c r="G97" s="2"/>
      <c r="I97" s="2"/>
      <c r="J97" s="7"/>
      <c r="K97" s="9"/>
      <c r="L97" s="9"/>
      <c r="M97" s="9"/>
      <c r="O97" s="2"/>
      <c r="R97" s="9"/>
      <c r="S97" s="2"/>
      <c r="V97" s="18"/>
      <c r="Z97" s="26"/>
      <c r="AE97" s="26"/>
      <c r="AF97" s="97"/>
      <c r="AG97" s="97"/>
      <c r="AH97" s="22"/>
      <c r="AI97" s="66"/>
      <c r="AJ97" s="67"/>
      <c r="AK97" s="23"/>
      <c r="AL97" s="131"/>
      <c r="AM97" s="131"/>
      <c r="AN97" s="130"/>
      <c r="AO97" s="130"/>
      <c r="AP97" s="132"/>
      <c r="AQ97" s="132"/>
      <c r="AR97" s="130"/>
      <c r="AS97" s="130"/>
      <c r="AT97" s="132"/>
      <c r="AU97" s="132"/>
      <c r="AV97" s="130"/>
      <c r="AW97" s="130"/>
      <c r="AX97" s="131"/>
      <c r="AY97" s="131"/>
      <c r="AZ97" s="130"/>
      <c r="BA97" s="130"/>
      <c r="BB97" s="131"/>
      <c r="BC97" s="131"/>
      <c r="BD97" s="130"/>
      <c r="BE97" s="130"/>
    </row>
    <row r="98" spans="7:65" ht="8.25" customHeight="1" thickBot="1">
      <c r="G98" s="2"/>
      <c r="I98" s="2"/>
      <c r="J98" s="7"/>
      <c r="K98" s="9"/>
      <c r="L98" s="9"/>
      <c r="M98" s="9"/>
      <c r="N98" s="9"/>
      <c r="O98" s="2"/>
      <c r="P98" s="1"/>
      <c r="Q98" s="98">
        <v>16126</v>
      </c>
      <c r="R98" s="98"/>
      <c r="S98" s="2"/>
      <c r="Z98" s="18"/>
      <c r="AB98" s="97">
        <v>16163</v>
      </c>
      <c r="AC98" s="97"/>
      <c r="AD98" s="69">
        <v>16186</v>
      </c>
      <c r="AE98" s="69"/>
      <c r="AF98" s="97" t="s">
        <v>129</v>
      </c>
      <c r="AG98" s="97"/>
      <c r="AI98" s="64" t="s">
        <v>76</v>
      </c>
      <c r="AJ98" s="68"/>
      <c r="AL98" s="131" t="s">
        <v>122</v>
      </c>
      <c r="AM98" s="131"/>
      <c r="AN98" s="130" t="s">
        <v>122</v>
      </c>
      <c r="AO98" s="130"/>
      <c r="AP98" s="132">
        <v>3</v>
      </c>
      <c r="AQ98" s="132"/>
      <c r="AR98" s="130">
        <f>AP98/90</f>
        <v>3.3333333333333333E-2</v>
      </c>
      <c r="AS98" s="130"/>
      <c r="AT98" s="132">
        <v>2</v>
      </c>
      <c r="AU98" s="132"/>
      <c r="AV98" s="130">
        <f>AT98/146</f>
        <v>1.3698630136986301E-2</v>
      </c>
      <c r="AW98" s="130"/>
      <c r="AX98" s="131">
        <v>1</v>
      </c>
      <c r="AY98" s="131"/>
      <c r="AZ98" s="130">
        <f>AX98/75</f>
        <v>1.3333333333333334E-2</v>
      </c>
      <c r="BA98" s="130"/>
      <c r="BB98" s="131">
        <v>5</v>
      </c>
      <c r="BC98" s="131"/>
      <c r="BD98" s="130">
        <f>BB98/128</f>
        <v>3.90625E-2</v>
      </c>
      <c r="BE98" s="130"/>
      <c r="BM98" s="9"/>
    </row>
    <row r="99" spans="7:65" ht="8.25" customHeight="1" thickBot="1">
      <c r="G99" s="2"/>
      <c r="J99" s="7"/>
      <c r="K99" s="9"/>
      <c r="P99" s="9"/>
      <c r="Q99" s="98"/>
      <c r="R99" s="98"/>
      <c r="S99" s="4"/>
      <c r="T99" s="18"/>
      <c r="Y99" s="18"/>
      <c r="Z99" s="27"/>
      <c r="AA99" s="26"/>
      <c r="AB99" s="97"/>
      <c r="AC99" s="97"/>
      <c r="AD99" s="69"/>
      <c r="AE99" s="69"/>
      <c r="AF99" s="97"/>
      <c r="AG99" s="97"/>
      <c r="AH99" s="22"/>
      <c r="AI99" s="66"/>
      <c r="AJ99" s="67"/>
      <c r="AL99" s="131"/>
      <c r="AM99" s="131"/>
      <c r="AN99" s="130"/>
      <c r="AO99" s="130"/>
      <c r="AP99" s="132"/>
      <c r="AQ99" s="132"/>
      <c r="AR99" s="130"/>
      <c r="AS99" s="130"/>
      <c r="AT99" s="132"/>
      <c r="AU99" s="132"/>
      <c r="AV99" s="130"/>
      <c r="AW99" s="130"/>
      <c r="AX99" s="131"/>
      <c r="AY99" s="131"/>
      <c r="AZ99" s="130"/>
      <c r="BA99" s="130"/>
      <c r="BB99" s="131"/>
      <c r="BC99" s="131"/>
      <c r="BD99" s="130"/>
      <c r="BE99" s="130"/>
    </row>
    <row r="100" spans="7:65" ht="8.25" customHeight="1" thickBot="1">
      <c r="G100" s="2"/>
      <c r="I100" s="2"/>
      <c r="P100" s="9"/>
      <c r="S100" s="2"/>
      <c r="T100" s="34"/>
      <c r="Y100" s="18"/>
      <c r="Z100" s="27"/>
      <c r="AB100" s="18"/>
      <c r="AC100" s="18"/>
      <c r="AD100" s="19"/>
      <c r="AE100" s="19"/>
      <c r="AF100" s="19"/>
      <c r="AG100" s="19"/>
      <c r="AH100" s="19"/>
      <c r="AI100" s="19"/>
      <c r="AJ100" s="19"/>
      <c r="AK100" s="19"/>
      <c r="AL100" s="131" t="s">
        <v>122</v>
      </c>
      <c r="AM100" s="131"/>
      <c r="AN100" s="130" t="s">
        <v>122</v>
      </c>
      <c r="AO100" s="130"/>
      <c r="AP100" s="132">
        <v>1</v>
      </c>
      <c r="AQ100" s="132"/>
      <c r="AR100" s="130">
        <f>AP100/90</f>
        <v>1.1111111111111112E-2</v>
      </c>
      <c r="AS100" s="130"/>
      <c r="AT100" s="132">
        <v>4</v>
      </c>
      <c r="AU100" s="132"/>
      <c r="AV100" s="130">
        <f>AT100/146</f>
        <v>2.7397260273972601E-2</v>
      </c>
      <c r="AW100" s="130"/>
      <c r="AX100" s="131">
        <v>1</v>
      </c>
      <c r="AY100" s="131"/>
      <c r="AZ100" s="130">
        <f>AX100/75</f>
        <v>1.3333333333333334E-2</v>
      </c>
      <c r="BA100" s="130"/>
      <c r="BB100" s="131" t="s">
        <v>122</v>
      </c>
      <c r="BC100" s="131"/>
      <c r="BD100" s="130" t="s">
        <v>122</v>
      </c>
      <c r="BE100" s="130"/>
    </row>
    <row r="101" spans="7:65" ht="8.25" customHeight="1" thickBot="1">
      <c r="G101" s="2"/>
      <c r="I101" s="2"/>
      <c r="S101" s="2"/>
      <c r="T101" s="34"/>
      <c r="U101" s="18"/>
      <c r="AA101" s="46"/>
      <c r="AD101" s="47"/>
      <c r="AE101" s="26"/>
      <c r="AL101" s="131"/>
      <c r="AM101" s="131"/>
      <c r="AN101" s="130"/>
      <c r="AO101" s="130"/>
      <c r="AP101" s="132"/>
      <c r="AQ101" s="132"/>
      <c r="AR101" s="130"/>
      <c r="AS101" s="130"/>
      <c r="AT101" s="132"/>
      <c r="AU101" s="132"/>
      <c r="AV101" s="130"/>
      <c r="AW101" s="130"/>
      <c r="AX101" s="131"/>
      <c r="AY101" s="131"/>
      <c r="AZ101" s="130"/>
      <c r="BA101" s="130"/>
      <c r="BB101" s="131"/>
      <c r="BC101" s="131"/>
      <c r="BD101" s="130"/>
      <c r="BE101" s="130"/>
    </row>
    <row r="102" spans="7:65" ht="8.25" customHeight="1" thickBot="1">
      <c r="G102" s="2"/>
      <c r="I102" s="2"/>
      <c r="T102" s="25"/>
      <c r="U102" s="19"/>
      <c r="V102" s="19"/>
      <c r="W102" s="69">
        <v>16294</v>
      </c>
      <c r="X102" s="69"/>
      <c r="Z102" s="64" t="s">
        <v>75</v>
      </c>
      <c r="AA102" s="68"/>
      <c r="AB102" s="27"/>
      <c r="AC102" s="64" t="s">
        <v>77</v>
      </c>
      <c r="AD102" s="68"/>
      <c r="AF102" s="69">
        <v>16304</v>
      </c>
      <c r="AG102" s="69"/>
      <c r="AI102" s="64" t="s">
        <v>78</v>
      </c>
      <c r="AJ102" s="68"/>
      <c r="AL102" s="131" t="s">
        <v>122</v>
      </c>
      <c r="AM102" s="131"/>
      <c r="AN102" s="130" t="s">
        <v>122</v>
      </c>
      <c r="AO102" s="130"/>
      <c r="AP102" s="132" t="s">
        <v>122</v>
      </c>
      <c r="AQ102" s="132"/>
      <c r="AR102" s="130" t="s">
        <v>122</v>
      </c>
      <c r="AS102" s="130"/>
      <c r="AT102" s="132" t="s">
        <v>122</v>
      </c>
      <c r="AU102" s="132"/>
      <c r="AV102" s="130" t="s">
        <v>122</v>
      </c>
      <c r="AW102" s="130"/>
      <c r="AX102" s="131">
        <v>1</v>
      </c>
      <c r="AY102" s="131"/>
      <c r="AZ102" s="130">
        <f>AX102/75</f>
        <v>1.3333333333333334E-2</v>
      </c>
      <c r="BA102" s="130"/>
      <c r="BB102" s="131">
        <v>4</v>
      </c>
      <c r="BC102" s="131"/>
      <c r="BD102" s="130">
        <f>BB102/128</f>
        <v>3.125E-2</v>
      </c>
      <c r="BE102" s="130"/>
    </row>
    <row r="103" spans="7:65" ht="8.25" customHeight="1" thickBot="1">
      <c r="G103" s="2"/>
      <c r="I103" s="2"/>
      <c r="W103" s="69"/>
      <c r="X103" s="69"/>
      <c r="Y103" s="22"/>
      <c r="Z103" s="66"/>
      <c r="AA103" s="67"/>
      <c r="AB103" s="30"/>
      <c r="AC103" s="66"/>
      <c r="AD103" s="67"/>
      <c r="AE103" s="26"/>
      <c r="AF103" s="69"/>
      <c r="AG103" s="69"/>
      <c r="AH103" s="22"/>
      <c r="AI103" s="66"/>
      <c r="AJ103" s="67"/>
      <c r="AK103" s="23"/>
      <c r="AL103" s="131"/>
      <c r="AM103" s="131"/>
      <c r="AN103" s="130"/>
      <c r="AO103" s="130"/>
      <c r="AP103" s="132"/>
      <c r="AQ103" s="132"/>
      <c r="AR103" s="130"/>
      <c r="AS103" s="130"/>
      <c r="AT103" s="132"/>
      <c r="AU103" s="132"/>
      <c r="AV103" s="130"/>
      <c r="AW103" s="130"/>
      <c r="AX103" s="131"/>
      <c r="AY103" s="131"/>
      <c r="AZ103" s="130"/>
      <c r="BA103" s="130"/>
      <c r="BB103" s="131"/>
      <c r="BC103" s="131"/>
      <c r="BD103" s="130"/>
      <c r="BE103" s="130"/>
    </row>
    <row r="104" spans="7:65" ht="8.25" customHeight="1" thickBot="1">
      <c r="G104" s="2"/>
      <c r="I104" s="2"/>
      <c r="J104" s="8"/>
      <c r="K104" s="1"/>
      <c r="L104" s="1"/>
      <c r="M104" s="1"/>
      <c r="N104" s="1"/>
      <c r="O104" s="1"/>
      <c r="P104" s="1"/>
      <c r="Q104" s="1"/>
      <c r="R104" s="1"/>
      <c r="S104" s="1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97">
        <v>13167</v>
      </c>
      <c r="AE104" s="97"/>
      <c r="AF104" s="69">
        <v>15940</v>
      </c>
      <c r="AG104" s="69"/>
      <c r="AH104" s="20"/>
      <c r="AI104" s="64" t="s">
        <v>26</v>
      </c>
      <c r="AJ104" s="68"/>
      <c r="AK104" s="28"/>
      <c r="AL104" s="131" t="s">
        <v>122</v>
      </c>
      <c r="AM104" s="131"/>
      <c r="AN104" s="130" t="s">
        <v>122</v>
      </c>
      <c r="AO104" s="130"/>
      <c r="AP104" s="132" t="s">
        <v>122</v>
      </c>
      <c r="AQ104" s="132"/>
      <c r="AR104" s="130" t="s">
        <v>122</v>
      </c>
      <c r="AS104" s="130"/>
      <c r="AT104" s="132" t="s">
        <v>122</v>
      </c>
      <c r="AU104" s="132"/>
      <c r="AV104" s="130" t="s">
        <v>122</v>
      </c>
      <c r="AW104" s="130"/>
      <c r="AX104" s="131">
        <v>1</v>
      </c>
      <c r="AY104" s="131"/>
      <c r="AZ104" s="130">
        <f>AX104/75</f>
        <v>1.3333333333333334E-2</v>
      </c>
      <c r="BA104" s="130"/>
      <c r="BB104" s="131" t="s">
        <v>122</v>
      </c>
      <c r="BC104" s="131"/>
      <c r="BD104" s="130" t="s">
        <v>122</v>
      </c>
      <c r="BE104" s="130"/>
    </row>
    <row r="105" spans="7:65" ht="8.25" customHeight="1" thickBot="1">
      <c r="G105" s="2"/>
      <c r="I105" s="2"/>
      <c r="J105" s="6"/>
      <c r="K105" s="9"/>
      <c r="AD105" s="97"/>
      <c r="AE105" s="97"/>
      <c r="AF105" s="69"/>
      <c r="AG105" s="69"/>
      <c r="AH105" s="18"/>
      <c r="AI105" s="66"/>
      <c r="AJ105" s="67"/>
      <c r="AK105" s="18"/>
      <c r="AL105" s="131"/>
      <c r="AM105" s="131"/>
      <c r="AN105" s="130"/>
      <c r="AO105" s="130"/>
      <c r="AP105" s="132"/>
      <c r="AQ105" s="132"/>
      <c r="AR105" s="130"/>
      <c r="AS105" s="130"/>
      <c r="AT105" s="132"/>
      <c r="AU105" s="132"/>
      <c r="AV105" s="130"/>
      <c r="AW105" s="130"/>
      <c r="AX105" s="131"/>
      <c r="AY105" s="131"/>
      <c r="AZ105" s="130"/>
      <c r="BA105" s="130"/>
      <c r="BB105" s="131"/>
      <c r="BC105" s="131"/>
      <c r="BD105" s="130"/>
      <c r="BE105" s="130"/>
    </row>
    <row r="106" spans="7:65" ht="8.25" customHeight="1" thickBot="1">
      <c r="G106" s="2"/>
      <c r="I106" s="2"/>
      <c r="K106" s="1"/>
      <c r="L106" s="1"/>
      <c r="M106" s="1"/>
      <c r="N106" s="1"/>
      <c r="O106" s="1"/>
      <c r="P106" s="1"/>
      <c r="Q106" s="1"/>
      <c r="R106" s="1"/>
      <c r="S106" s="1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97">
        <v>16304</v>
      </c>
      <c r="AE106" s="97"/>
      <c r="AF106" s="69">
        <v>16524</v>
      </c>
      <c r="AG106" s="69"/>
      <c r="AI106" s="80" t="s">
        <v>79</v>
      </c>
      <c r="AJ106" s="81"/>
      <c r="AL106" s="131" t="s">
        <v>122</v>
      </c>
      <c r="AM106" s="131"/>
      <c r="AN106" s="130" t="s">
        <v>122</v>
      </c>
      <c r="AO106" s="130"/>
      <c r="AP106" s="132">
        <v>2</v>
      </c>
      <c r="AQ106" s="132"/>
      <c r="AR106" s="130">
        <f>AP106/90</f>
        <v>2.2222222222222223E-2</v>
      </c>
      <c r="AS106" s="130"/>
      <c r="AT106" s="132" t="s">
        <v>122</v>
      </c>
      <c r="AU106" s="132"/>
      <c r="AV106" s="130" t="s">
        <v>122</v>
      </c>
      <c r="AW106" s="130"/>
      <c r="AX106" s="131" t="s">
        <v>122</v>
      </c>
      <c r="AY106" s="131"/>
      <c r="AZ106" s="130" t="s">
        <v>122</v>
      </c>
      <c r="BA106" s="130"/>
      <c r="BB106" s="131" t="s">
        <v>122</v>
      </c>
      <c r="BC106" s="131"/>
      <c r="BD106" s="130" t="s">
        <v>122</v>
      </c>
      <c r="BE106" s="130"/>
    </row>
    <row r="107" spans="7:65" ht="8.25" customHeight="1" thickBot="1">
      <c r="G107" s="2"/>
      <c r="I107" s="2"/>
      <c r="J107" s="6"/>
      <c r="K107" s="5"/>
      <c r="AD107" s="97"/>
      <c r="AE107" s="97"/>
      <c r="AF107" s="69"/>
      <c r="AG107" s="69"/>
      <c r="AH107" s="22"/>
      <c r="AI107" s="82"/>
      <c r="AJ107" s="83"/>
      <c r="AK107" s="23"/>
      <c r="AL107" s="131"/>
      <c r="AM107" s="131"/>
      <c r="AN107" s="130"/>
      <c r="AO107" s="130"/>
      <c r="AP107" s="132"/>
      <c r="AQ107" s="132"/>
      <c r="AR107" s="130"/>
      <c r="AS107" s="130"/>
      <c r="AT107" s="132"/>
      <c r="AU107" s="132"/>
      <c r="AV107" s="130"/>
      <c r="AW107" s="130"/>
      <c r="AX107" s="131"/>
      <c r="AY107" s="131"/>
      <c r="AZ107" s="130"/>
      <c r="BA107" s="130"/>
      <c r="BB107" s="131"/>
      <c r="BC107" s="131"/>
      <c r="BD107" s="130"/>
      <c r="BE107" s="130"/>
    </row>
    <row r="108" spans="7:65" ht="8.25" customHeight="1" thickBot="1">
      <c r="G108" s="2"/>
      <c r="I108" s="2"/>
      <c r="R108" s="9"/>
      <c r="S108" s="9"/>
      <c r="T108" s="18"/>
      <c r="U108" s="18"/>
      <c r="V108" s="18"/>
      <c r="W108" s="18"/>
      <c r="X108" s="18"/>
      <c r="Y108" s="18"/>
      <c r="Z108" s="18"/>
      <c r="AA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31" t="s">
        <v>122</v>
      </c>
      <c r="AM108" s="131"/>
      <c r="AN108" s="130" t="s">
        <v>122</v>
      </c>
      <c r="AO108" s="130"/>
      <c r="AP108" s="132" t="s">
        <v>122</v>
      </c>
      <c r="AQ108" s="132"/>
      <c r="AR108" s="130" t="s">
        <v>122</v>
      </c>
      <c r="AS108" s="130"/>
      <c r="AT108" s="132" t="s">
        <v>122</v>
      </c>
      <c r="AU108" s="132"/>
      <c r="AV108" s="130" t="s">
        <v>122</v>
      </c>
      <c r="AW108" s="130"/>
      <c r="AX108" s="131">
        <v>1</v>
      </c>
      <c r="AY108" s="131"/>
      <c r="AZ108" s="130">
        <f>AX108/75</f>
        <v>1.3333333333333334E-2</v>
      </c>
      <c r="BA108" s="130"/>
      <c r="BB108" s="131" t="s">
        <v>122</v>
      </c>
      <c r="BC108" s="131"/>
      <c r="BD108" s="130" t="s">
        <v>122</v>
      </c>
      <c r="BE108" s="130"/>
    </row>
    <row r="109" spans="7:65" ht="8.25" customHeight="1" thickBot="1">
      <c r="G109" s="2"/>
      <c r="I109" s="2"/>
      <c r="Z109" s="27"/>
      <c r="AB109" s="26"/>
      <c r="AL109" s="131"/>
      <c r="AM109" s="131"/>
      <c r="AN109" s="130"/>
      <c r="AO109" s="130"/>
      <c r="AP109" s="132"/>
      <c r="AQ109" s="132"/>
      <c r="AR109" s="130"/>
      <c r="AS109" s="130"/>
      <c r="AT109" s="132"/>
      <c r="AU109" s="132"/>
      <c r="AV109" s="130"/>
      <c r="AW109" s="130"/>
      <c r="AX109" s="131"/>
      <c r="AY109" s="131"/>
      <c r="AZ109" s="130"/>
      <c r="BA109" s="130"/>
      <c r="BB109" s="131"/>
      <c r="BC109" s="131"/>
      <c r="BD109" s="130"/>
      <c r="BE109" s="130"/>
    </row>
    <row r="110" spans="7:65" ht="8.25" customHeight="1" thickBot="1">
      <c r="G110" s="2"/>
      <c r="J110" s="8"/>
      <c r="K110" s="1"/>
      <c r="L110" s="1"/>
      <c r="M110" s="1"/>
      <c r="N110" s="1"/>
      <c r="O110" s="1"/>
      <c r="P110" s="1"/>
      <c r="Q110" s="1"/>
      <c r="R110" s="1"/>
      <c r="S110" s="1"/>
      <c r="T110" s="19"/>
      <c r="U110" s="19"/>
      <c r="V110" s="19"/>
      <c r="W110" s="69" t="s">
        <v>80</v>
      </c>
      <c r="X110" s="69"/>
      <c r="Z110" s="93" t="s">
        <v>81</v>
      </c>
      <c r="AA110" s="94"/>
      <c r="AB110" s="19"/>
      <c r="AC110" s="19"/>
      <c r="AD110" s="19"/>
      <c r="AE110" s="19"/>
      <c r="AF110" s="69">
        <v>16172</v>
      </c>
      <c r="AG110" s="69"/>
      <c r="AI110" s="93" t="s">
        <v>82</v>
      </c>
      <c r="AJ110" s="94"/>
      <c r="AK110" s="28"/>
      <c r="AL110" s="131">
        <v>4</v>
      </c>
      <c r="AM110" s="131"/>
      <c r="AN110" s="130">
        <f>AL110/78</f>
        <v>5.128205128205128E-2</v>
      </c>
      <c r="AO110" s="130"/>
      <c r="AP110" s="132" t="s">
        <v>122</v>
      </c>
      <c r="AQ110" s="132"/>
      <c r="AR110" s="130" t="s">
        <v>122</v>
      </c>
      <c r="AS110" s="130"/>
      <c r="AT110" s="132" t="s">
        <v>122</v>
      </c>
      <c r="AU110" s="132"/>
      <c r="AV110" s="130" t="s">
        <v>122</v>
      </c>
      <c r="AW110" s="130"/>
      <c r="AX110" s="131" t="s">
        <v>122</v>
      </c>
      <c r="AY110" s="131"/>
      <c r="AZ110" s="130" t="s">
        <v>122</v>
      </c>
      <c r="BA110" s="130"/>
      <c r="BB110" s="131" t="s">
        <v>122</v>
      </c>
      <c r="BC110" s="131"/>
      <c r="BD110" s="130" t="s">
        <v>122</v>
      </c>
      <c r="BE110" s="130"/>
    </row>
    <row r="111" spans="7:65" ht="8.25" customHeight="1" thickBot="1">
      <c r="G111" s="2"/>
      <c r="I111" s="2"/>
      <c r="J111" s="5"/>
      <c r="K111" s="9"/>
      <c r="V111" s="26"/>
      <c r="W111" s="69"/>
      <c r="X111" s="69"/>
      <c r="Y111" s="22"/>
      <c r="Z111" s="95"/>
      <c r="AA111" s="96"/>
      <c r="AF111" s="69"/>
      <c r="AG111" s="69"/>
      <c r="AH111" s="22"/>
      <c r="AI111" s="95"/>
      <c r="AJ111" s="96"/>
      <c r="AL111" s="131"/>
      <c r="AM111" s="131"/>
      <c r="AN111" s="130"/>
      <c r="AO111" s="130"/>
      <c r="AP111" s="132"/>
      <c r="AQ111" s="132"/>
      <c r="AR111" s="130"/>
      <c r="AS111" s="130"/>
      <c r="AT111" s="132"/>
      <c r="AU111" s="132"/>
      <c r="AV111" s="130"/>
      <c r="AW111" s="130"/>
      <c r="AX111" s="131"/>
      <c r="AY111" s="131"/>
      <c r="AZ111" s="130"/>
      <c r="BA111" s="130"/>
      <c r="BB111" s="131"/>
      <c r="BC111" s="131"/>
      <c r="BD111" s="130"/>
      <c r="BE111" s="130"/>
    </row>
    <row r="112" spans="7:65" ht="8.25" customHeight="1" thickBot="1">
      <c r="G112" s="2"/>
      <c r="I112" s="2"/>
      <c r="Z112" s="27"/>
      <c r="AA112" s="19"/>
      <c r="AB112" s="97" t="s">
        <v>84</v>
      </c>
      <c r="AC112" s="97"/>
      <c r="AD112" s="69">
        <v>16249</v>
      </c>
      <c r="AE112" s="69"/>
      <c r="AF112" s="69" t="s">
        <v>130</v>
      </c>
      <c r="AG112" s="69"/>
      <c r="AI112" s="93" t="s">
        <v>83</v>
      </c>
      <c r="AJ112" s="94"/>
      <c r="AK112" s="28"/>
      <c r="AL112" s="131">
        <v>1</v>
      </c>
      <c r="AM112" s="131"/>
      <c r="AN112" s="130">
        <f>AL112/78</f>
        <v>1.282051282051282E-2</v>
      </c>
      <c r="AO112" s="130"/>
      <c r="AP112" s="132">
        <v>1</v>
      </c>
      <c r="AQ112" s="132"/>
      <c r="AR112" s="130">
        <f>AP112/90</f>
        <v>1.1111111111111112E-2</v>
      </c>
      <c r="AS112" s="130"/>
      <c r="AT112" s="132">
        <v>2</v>
      </c>
      <c r="AU112" s="132"/>
      <c r="AV112" s="130">
        <f>AT112/146</f>
        <v>1.3698630136986301E-2</v>
      </c>
      <c r="AW112" s="130"/>
      <c r="AX112" s="131">
        <v>1</v>
      </c>
      <c r="AY112" s="131"/>
      <c r="AZ112" s="130">
        <f>AX112/75</f>
        <v>1.3333333333333334E-2</v>
      </c>
      <c r="BA112" s="130"/>
      <c r="BB112" s="131" t="s">
        <v>122</v>
      </c>
      <c r="BC112" s="131"/>
      <c r="BD112" s="130" t="s">
        <v>122</v>
      </c>
      <c r="BE112" s="130"/>
    </row>
    <row r="113" spans="7:57" ht="8.25" customHeight="1" thickBot="1">
      <c r="G113" s="2"/>
      <c r="I113" s="2"/>
      <c r="AB113" s="97"/>
      <c r="AC113" s="97"/>
      <c r="AD113" s="69"/>
      <c r="AE113" s="69"/>
      <c r="AF113" s="69"/>
      <c r="AG113" s="69"/>
      <c r="AH113" s="22"/>
      <c r="AI113" s="95"/>
      <c r="AJ113" s="96"/>
      <c r="AL113" s="131"/>
      <c r="AM113" s="131"/>
      <c r="AN113" s="130"/>
      <c r="AO113" s="130"/>
      <c r="AP113" s="132"/>
      <c r="AQ113" s="132"/>
      <c r="AR113" s="130"/>
      <c r="AS113" s="130"/>
      <c r="AT113" s="132"/>
      <c r="AU113" s="132"/>
      <c r="AV113" s="130"/>
      <c r="AW113" s="130"/>
      <c r="AX113" s="131"/>
      <c r="AY113" s="131"/>
      <c r="AZ113" s="130"/>
      <c r="BA113" s="130"/>
      <c r="BB113" s="131"/>
      <c r="BC113" s="131"/>
      <c r="BD113" s="130"/>
      <c r="BE113" s="130"/>
    </row>
    <row r="114" spans="7:57" ht="8.25" customHeight="1" thickBot="1">
      <c r="G114" s="2"/>
      <c r="I114" s="2"/>
      <c r="N114" s="9"/>
      <c r="AF114" s="69">
        <v>16217</v>
      </c>
      <c r="AG114" s="69"/>
      <c r="AI114" s="93" t="s">
        <v>85</v>
      </c>
      <c r="AJ114" s="94"/>
      <c r="AK114" s="28"/>
      <c r="AL114" s="131" t="s">
        <v>122</v>
      </c>
      <c r="AM114" s="131"/>
      <c r="AN114" s="130" t="s">
        <v>122</v>
      </c>
      <c r="AO114" s="130"/>
      <c r="AP114" s="132" t="s">
        <v>122</v>
      </c>
      <c r="AQ114" s="132"/>
      <c r="AR114" s="130" t="s">
        <v>122</v>
      </c>
      <c r="AS114" s="130"/>
      <c r="AT114" s="132">
        <v>1</v>
      </c>
      <c r="AU114" s="132"/>
      <c r="AV114" s="130">
        <f>AT114/146</f>
        <v>6.8493150684931503E-3</v>
      </c>
      <c r="AW114" s="130"/>
      <c r="AX114" s="131" t="s">
        <v>122</v>
      </c>
      <c r="AY114" s="131"/>
      <c r="AZ114" s="130" t="s">
        <v>122</v>
      </c>
      <c r="BA114" s="130"/>
      <c r="BB114" s="131">
        <v>2</v>
      </c>
      <c r="BC114" s="131"/>
      <c r="BD114" s="130">
        <f>BB114/128</f>
        <v>1.5625E-2</v>
      </c>
      <c r="BE114" s="130"/>
    </row>
    <row r="115" spans="7:57" ht="8.25" customHeight="1" thickBot="1">
      <c r="G115" s="2"/>
      <c r="I115" s="2"/>
      <c r="J115" s="7"/>
      <c r="K115" s="9"/>
      <c r="L115" s="9"/>
      <c r="M115" s="9"/>
      <c r="N115" s="9"/>
      <c r="O115" s="9"/>
      <c r="P115" s="9"/>
      <c r="Q115" s="9"/>
      <c r="R115" s="9"/>
      <c r="S115" s="9"/>
      <c r="T115" s="18"/>
      <c r="U115" s="18"/>
      <c r="V115" s="18"/>
      <c r="W115" s="18"/>
      <c r="X115" s="18"/>
      <c r="Y115" s="18"/>
      <c r="Z115" s="18"/>
      <c r="AA115" s="18"/>
      <c r="AD115" s="45"/>
      <c r="AE115" s="26"/>
      <c r="AF115" s="69"/>
      <c r="AG115" s="69"/>
      <c r="AH115" s="22"/>
      <c r="AI115" s="95"/>
      <c r="AJ115" s="96"/>
      <c r="AL115" s="131"/>
      <c r="AM115" s="131"/>
      <c r="AN115" s="130"/>
      <c r="AO115" s="130"/>
      <c r="AP115" s="132"/>
      <c r="AQ115" s="132"/>
      <c r="AR115" s="130"/>
      <c r="AS115" s="130"/>
      <c r="AT115" s="132"/>
      <c r="AU115" s="132"/>
      <c r="AV115" s="130"/>
      <c r="AW115" s="130"/>
      <c r="AX115" s="131"/>
      <c r="AY115" s="131"/>
      <c r="AZ115" s="130"/>
      <c r="BA115" s="130"/>
      <c r="BB115" s="131"/>
      <c r="BC115" s="131"/>
      <c r="BD115" s="130"/>
      <c r="BE115" s="130"/>
    </row>
    <row r="116" spans="7:57" ht="8.25" customHeight="1" thickBot="1">
      <c r="G116" s="2"/>
      <c r="I116" s="2"/>
      <c r="J116" s="8"/>
      <c r="K116" s="1"/>
      <c r="L116" s="1"/>
      <c r="M116" s="1"/>
      <c r="N116" s="1"/>
      <c r="O116" s="1"/>
      <c r="P116" s="1"/>
      <c r="Q116" s="1"/>
      <c r="R116" s="1"/>
      <c r="S116" s="1"/>
      <c r="T116" s="19"/>
      <c r="U116" s="19"/>
      <c r="V116" s="19"/>
      <c r="W116" s="19"/>
      <c r="X116" s="19"/>
      <c r="Y116" s="19"/>
      <c r="Z116" s="19"/>
      <c r="AA116" s="19"/>
      <c r="AB116" s="20"/>
      <c r="AC116" s="93" t="s">
        <v>87</v>
      </c>
      <c r="AD116" s="94"/>
      <c r="AF116" s="69">
        <v>16140</v>
      </c>
      <c r="AG116" s="69"/>
      <c r="AH116" s="20"/>
      <c r="AI116" s="93" t="s">
        <v>86</v>
      </c>
      <c r="AJ116" s="94"/>
      <c r="AL116" s="131">
        <v>1</v>
      </c>
      <c r="AM116" s="131"/>
      <c r="AN116" s="130">
        <f>AL116/78</f>
        <v>1.282051282051282E-2</v>
      </c>
      <c r="AO116" s="130"/>
      <c r="AP116" s="132" t="s">
        <v>122</v>
      </c>
      <c r="AQ116" s="132"/>
      <c r="AR116" s="130" t="s">
        <v>122</v>
      </c>
      <c r="AS116" s="130"/>
      <c r="AT116" s="132">
        <v>1</v>
      </c>
      <c r="AU116" s="132"/>
      <c r="AV116" s="130">
        <f>AT116/146</f>
        <v>6.8493150684931503E-3</v>
      </c>
      <c r="AW116" s="130"/>
      <c r="AX116" s="131" t="s">
        <v>122</v>
      </c>
      <c r="AY116" s="131"/>
      <c r="AZ116" s="130" t="s">
        <v>122</v>
      </c>
      <c r="BA116" s="130"/>
      <c r="BB116" s="131" t="s">
        <v>122</v>
      </c>
      <c r="BC116" s="131"/>
      <c r="BD116" s="130" t="s">
        <v>122</v>
      </c>
      <c r="BE116" s="130"/>
    </row>
    <row r="117" spans="7:57" ht="8.25" customHeight="1" thickBot="1">
      <c r="G117" s="2"/>
      <c r="I117" s="2"/>
      <c r="AC117" s="95"/>
      <c r="AD117" s="96"/>
      <c r="AE117" s="26"/>
      <c r="AF117" s="69"/>
      <c r="AG117" s="69"/>
      <c r="AI117" s="95"/>
      <c r="AJ117" s="96"/>
      <c r="AK117" s="23"/>
      <c r="AL117" s="131"/>
      <c r="AM117" s="131"/>
      <c r="AN117" s="130"/>
      <c r="AO117" s="130"/>
      <c r="AP117" s="132"/>
      <c r="AQ117" s="132"/>
      <c r="AR117" s="130"/>
      <c r="AS117" s="130"/>
      <c r="AT117" s="132"/>
      <c r="AU117" s="132"/>
      <c r="AV117" s="130"/>
      <c r="AW117" s="130"/>
      <c r="AX117" s="131"/>
      <c r="AY117" s="131"/>
      <c r="AZ117" s="130"/>
      <c r="BA117" s="130"/>
      <c r="BB117" s="131"/>
      <c r="BC117" s="131"/>
      <c r="BD117" s="130"/>
      <c r="BE117" s="130"/>
    </row>
    <row r="118" spans="7:57" ht="8.25" customHeight="1" thickBot="1">
      <c r="G118" s="2"/>
      <c r="I118" s="2"/>
      <c r="L118" s="9"/>
      <c r="M118" s="9"/>
      <c r="N118" s="1"/>
      <c r="O118" s="1"/>
      <c r="P118" s="1"/>
      <c r="Q118" s="1"/>
      <c r="R118" s="1"/>
      <c r="S118" s="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97">
        <v>16126</v>
      </c>
      <c r="AE118" s="97"/>
      <c r="AF118" s="69">
        <v>16362</v>
      </c>
      <c r="AG118" s="69"/>
      <c r="AI118" s="64" t="s">
        <v>72</v>
      </c>
      <c r="AJ118" s="68"/>
      <c r="AK118" s="19"/>
      <c r="AL118" s="131" t="s">
        <v>122</v>
      </c>
      <c r="AM118" s="131"/>
      <c r="AN118" s="130" t="s">
        <v>122</v>
      </c>
      <c r="AO118" s="130"/>
      <c r="AP118" s="132">
        <v>4</v>
      </c>
      <c r="AQ118" s="132"/>
      <c r="AR118" s="130">
        <f>AP118/90</f>
        <v>4.4444444444444446E-2</v>
      </c>
      <c r="AS118" s="130"/>
      <c r="AT118" s="132" t="s">
        <v>122</v>
      </c>
      <c r="AU118" s="132"/>
      <c r="AV118" s="130" t="s">
        <v>122</v>
      </c>
      <c r="AW118" s="130"/>
      <c r="AX118" s="131" t="s">
        <v>122</v>
      </c>
      <c r="AY118" s="131"/>
      <c r="AZ118" s="130" t="s">
        <v>122</v>
      </c>
      <c r="BA118" s="130"/>
      <c r="BB118" s="131">
        <v>1</v>
      </c>
      <c r="BC118" s="131"/>
      <c r="BD118" s="130">
        <f>BB118/128</f>
        <v>7.8125E-3</v>
      </c>
      <c r="BE118" s="130"/>
    </row>
    <row r="119" spans="7:57" ht="8.25" customHeight="1" thickBot="1">
      <c r="G119" s="2"/>
      <c r="I119" s="2"/>
      <c r="J119" s="7"/>
      <c r="K119" s="9"/>
      <c r="L119" s="9"/>
      <c r="M119" s="2"/>
      <c r="S119" s="5"/>
      <c r="AA119" s="26"/>
      <c r="AD119" s="97"/>
      <c r="AE119" s="97"/>
      <c r="AF119" s="69"/>
      <c r="AG119" s="69"/>
      <c r="AH119" s="22"/>
      <c r="AI119" s="66"/>
      <c r="AJ119" s="67"/>
      <c r="AL119" s="131"/>
      <c r="AM119" s="131"/>
      <c r="AN119" s="130"/>
      <c r="AO119" s="130"/>
      <c r="AP119" s="132"/>
      <c r="AQ119" s="132"/>
      <c r="AR119" s="130"/>
      <c r="AS119" s="130"/>
      <c r="AT119" s="132"/>
      <c r="AU119" s="132"/>
      <c r="AV119" s="130"/>
      <c r="AW119" s="130"/>
      <c r="AX119" s="131"/>
      <c r="AY119" s="131"/>
      <c r="AZ119" s="130"/>
      <c r="BA119" s="130"/>
      <c r="BB119" s="131"/>
      <c r="BC119" s="131"/>
      <c r="BD119" s="130"/>
      <c r="BE119" s="130"/>
    </row>
    <row r="120" spans="7:57" ht="8.25" customHeight="1" thickBot="1">
      <c r="G120" s="2"/>
      <c r="I120" s="2"/>
      <c r="J120" s="7"/>
      <c r="K120" s="9"/>
      <c r="M120" s="2"/>
      <c r="Q120" s="1"/>
      <c r="R120" s="1"/>
      <c r="S120" s="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31">
        <v>5</v>
      </c>
      <c r="AM120" s="131"/>
      <c r="AN120" s="130">
        <f>AL120/78</f>
        <v>6.4102564102564097E-2</v>
      </c>
      <c r="AO120" s="130"/>
      <c r="AP120" s="132">
        <v>5</v>
      </c>
      <c r="AQ120" s="132"/>
      <c r="AR120" s="130">
        <f>AP120/90</f>
        <v>5.5555555555555552E-2</v>
      </c>
      <c r="AS120" s="130"/>
      <c r="AT120" s="132">
        <v>8</v>
      </c>
      <c r="AU120" s="132"/>
      <c r="AV120" s="130">
        <f>AT120/146</f>
        <v>5.4794520547945202E-2</v>
      </c>
      <c r="AW120" s="130"/>
      <c r="AX120" s="131">
        <v>5</v>
      </c>
      <c r="AY120" s="131"/>
      <c r="AZ120" s="130">
        <f>AX120/75</f>
        <v>6.6666666666666666E-2</v>
      </c>
      <c r="BA120" s="130"/>
      <c r="BB120" s="131">
        <v>12</v>
      </c>
      <c r="BC120" s="131"/>
      <c r="BD120" s="130">
        <f>BB120/128</f>
        <v>9.375E-2</v>
      </c>
      <c r="BE120" s="130"/>
    </row>
    <row r="121" spans="7:57" ht="8.25" customHeight="1" thickBot="1">
      <c r="G121" s="2"/>
      <c r="I121" s="2"/>
      <c r="J121" s="7"/>
      <c r="K121" s="9"/>
      <c r="M121" s="2"/>
      <c r="O121" s="2"/>
      <c r="P121" s="5"/>
      <c r="AL121" s="131"/>
      <c r="AM121" s="131"/>
      <c r="AN121" s="130"/>
      <c r="AO121" s="130"/>
      <c r="AP121" s="132"/>
      <c r="AQ121" s="132"/>
      <c r="AR121" s="130"/>
      <c r="AS121" s="130"/>
      <c r="AT121" s="132"/>
      <c r="AU121" s="132"/>
      <c r="AV121" s="130"/>
      <c r="AW121" s="130"/>
      <c r="AX121" s="131"/>
      <c r="AY121" s="131"/>
      <c r="AZ121" s="130"/>
      <c r="BA121" s="130"/>
      <c r="BB121" s="131"/>
      <c r="BC121" s="131"/>
      <c r="BD121" s="130"/>
      <c r="BE121" s="130"/>
    </row>
    <row r="122" spans="7:57" ht="8.25" customHeight="1" thickBot="1">
      <c r="G122" s="2"/>
      <c r="I122" s="2"/>
      <c r="J122" s="7"/>
      <c r="K122" s="9"/>
      <c r="M122" s="2"/>
      <c r="O122" s="2"/>
      <c r="P122" s="1"/>
      <c r="Q122" s="1"/>
      <c r="R122" s="1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69">
        <v>72</v>
      </c>
      <c r="AE122" s="69"/>
      <c r="AF122" s="69">
        <v>16298</v>
      </c>
      <c r="AG122" s="69"/>
      <c r="AH122" s="19"/>
      <c r="AI122" s="64" t="s">
        <v>115</v>
      </c>
      <c r="AJ122" s="68"/>
      <c r="AK122" s="19"/>
      <c r="AL122" s="131" t="s">
        <v>122</v>
      </c>
      <c r="AM122" s="131"/>
      <c r="AN122" s="130" t="s">
        <v>122</v>
      </c>
      <c r="AO122" s="130"/>
      <c r="AP122" s="132" t="s">
        <v>122</v>
      </c>
      <c r="AQ122" s="132"/>
      <c r="AR122" s="130" t="s">
        <v>122</v>
      </c>
      <c r="AS122" s="130"/>
      <c r="AT122" s="132">
        <v>2</v>
      </c>
      <c r="AU122" s="132"/>
      <c r="AV122" s="130">
        <f>AT122/146</f>
        <v>1.3698630136986301E-2</v>
      </c>
      <c r="AW122" s="130"/>
      <c r="AX122" s="131" t="s">
        <v>122</v>
      </c>
      <c r="AY122" s="131"/>
      <c r="AZ122" s="130" t="s">
        <v>122</v>
      </c>
      <c r="BA122" s="130"/>
      <c r="BB122" s="131" t="s">
        <v>122</v>
      </c>
      <c r="BC122" s="131"/>
      <c r="BD122" s="130" t="s">
        <v>122</v>
      </c>
      <c r="BE122" s="130"/>
    </row>
    <row r="123" spans="7:57" ht="8.25" customHeight="1" thickBot="1">
      <c r="H123" s="7"/>
      <c r="I123" s="3"/>
      <c r="K123" s="11"/>
      <c r="M123" s="2"/>
      <c r="O123" s="2"/>
      <c r="R123" s="5"/>
      <c r="S123" s="5"/>
      <c r="AD123" s="69"/>
      <c r="AE123" s="69"/>
      <c r="AF123" s="69"/>
      <c r="AG123" s="69"/>
      <c r="AI123" s="66"/>
      <c r="AJ123" s="67"/>
      <c r="AL123" s="131"/>
      <c r="AM123" s="131"/>
      <c r="AN123" s="130"/>
      <c r="AO123" s="130"/>
      <c r="AP123" s="132"/>
      <c r="AQ123" s="132"/>
      <c r="AR123" s="130"/>
      <c r="AS123" s="130"/>
      <c r="AT123" s="132"/>
      <c r="AU123" s="132"/>
      <c r="AV123" s="130"/>
      <c r="AW123" s="130"/>
      <c r="AX123" s="131"/>
      <c r="AY123" s="131"/>
      <c r="AZ123" s="130"/>
      <c r="BA123" s="130"/>
      <c r="BB123" s="131"/>
      <c r="BC123" s="131"/>
      <c r="BD123" s="130"/>
      <c r="BE123" s="130"/>
    </row>
    <row r="124" spans="7:57" ht="8.25" customHeight="1" thickBot="1">
      <c r="G124" s="2"/>
      <c r="H124" s="10"/>
      <c r="I124" s="88" t="s">
        <v>71</v>
      </c>
      <c r="J124" s="89"/>
      <c r="K124" s="48"/>
      <c r="L124" s="1"/>
      <c r="M124" s="3"/>
      <c r="O124" s="2"/>
      <c r="P124" s="1"/>
      <c r="Q124" s="1"/>
      <c r="R124" s="1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69" t="s">
        <v>133</v>
      </c>
      <c r="AE124" s="69"/>
      <c r="AF124" s="69">
        <v>16217</v>
      </c>
      <c r="AG124" s="69"/>
      <c r="AH124" s="19"/>
      <c r="AI124" s="64" t="s">
        <v>12</v>
      </c>
      <c r="AJ124" s="68"/>
      <c r="AK124" s="19"/>
      <c r="AL124" s="131" t="s">
        <v>122</v>
      </c>
      <c r="AM124" s="131"/>
      <c r="AN124" s="130" t="s">
        <v>122</v>
      </c>
      <c r="AO124" s="130"/>
      <c r="AP124" s="132" t="s">
        <v>122</v>
      </c>
      <c r="AQ124" s="132"/>
      <c r="AR124" s="130" t="s">
        <v>122</v>
      </c>
      <c r="AS124" s="130"/>
      <c r="AT124" s="132">
        <v>1</v>
      </c>
      <c r="AU124" s="132"/>
      <c r="AV124" s="130">
        <f>AT124/146</f>
        <v>6.8493150684931503E-3</v>
      </c>
      <c r="AW124" s="130"/>
      <c r="AX124" s="131">
        <v>1</v>
      </c>
      <c r="AY124" s="131"/>
      <c r="AZ124" s="130">
        <f>AX124/75</f>
        <v>1.3333333333333334E-2</v>
      </c>
      <c r="BA124" s="130"/>
      <c r="BB124" s="131">
        <v>1</v>
      </c>
      <c r="BC124" s="131"/>
      <c r="BD124" s="130">
        <f>BB124/128</f>
        <v>7.8125E-3</v>
      </c>
      <c r="BE124" s="130"/>
    </row>
    <row r="125" spans="7:57" ht="8.25" customHeight="1" thickBot="1">
      <c r="G125" s="9"/>
      <c r="I125" s="90"/>
      <c r="J125" s="91"/>
      <c r="K125" s="6"/>
      <c r="M125" s="4"/>
      <c r="O125" s="2"/>
      <c r="R125" s="5"/>
      <c r="S125" s="5"/>
      <c r="AD125" s="69"/>
      <c r="AE125" s="69"/>
      <c r="AF125" s="69"/>
      <c r="AG125" s="69"/>
      <c r="AH125" s="22"/>
      <c r="AI125" s="66"/>
      <c r="AJ125" s="67"/>
      <c r="AL125" s="131"/>
      <c r="AM125" s="131"/>
      <c r="AN125" s="130"/>
      <c r="AO125" s="130"/>
      <c r="AP125" s="132"/>
      <c r="AQ125" s="132"/>
      <c r="AR125" s="130"/>
      <c r="AS125" s="130"/>
      <c r="AT125" s="132"/>
      <c r="AU125" s="132"/>
      <c r="AV125" s="130"/>
      <c r="AW125" s="130"/>
      <c r="AX125" s="131"/>
      <c r="AY125" s="131"/>
      <c r="AZ125" s="130"/>
      <c r="BA125" s="130"/>
      <c r="BB125" s="131"/>
      <c r="BC125" s="131"/>
      <c r="BD125" s="130"/>
      <c r="BE125" s="130"/>
    </row>
    <row r="126" spans="7:57" ht="8.25" customHeight="1" thickBot="1">
      <c r="G126" s="9"/>
      <c r="I126" s="2"/>
      <c r="J126" s="7"/>
      <c r="K126" s="9"/>
      <c r="M126" s="2"/>
      <c r="O126" s="2"/>
      <c r="P126" s="8"/>
      <c r="Q126" s="1"/>
      <c r="R126" s="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69">
        <v>16172</v>
      </c>
      <c r="AE126" s="69"/>
      <c r="AF126" s="69" t="s">
        <v>130</v>
      </c>
      <c r="AG126" s="69"/>
      <c r="AH126" s="19"/>
      <c r="AI126" s="64" t="s">
        <v>13</v>
      </c>
      <c r="AJ126" s="68"/>
      <c r="AK126" s="19"/>
      <c r="AL126" s="131" t="s">
        <v>122</v>
      </c>
      <c r="AM126" s="131"/>
      <c r="AN126" s="130" t="s">
        <v>122</v>
      </c>
      <c r="AO126" s="130"/>
      <c r="AP126" s="132" t="s">
        <v>122</v>
      </c>
      <c r="AQ126" s="132"/>
      <c r="AR126" s="130" t="s">
        <v>122</v>
      </c>
      <c r="AS126" s="130"/>
      <c r="AT126" s="132">
        <v>3</v>
      </c>
      <c r="AU126" s="132"/>
      <c r="AV126" s="130">
        <f>AT126/146</f>
        <v>2.0547945205479451E-2</v>
      </c>
      <c r="AW126" s="130"/>
      <c r="AX126" s="131" t="s">
        <v>122</v>
      </c>
      <c r="AY126" s="131"/>
      <c r="AZ126" s="130" t="s">
        <v>122</v>
      </c>
      <c r="BA126" s="130"/>
      <c r="BB126" s="131">
        <v>1</v>
      </c>
      <c r="BC126" s="131"/>
      <c r="BD126" s="130">
        <f>BB126/128</f>
        <v>7.8125E-3</v>
      </c>
      <c r="BE126" s="130"/>
    </row>
    <row r="127" spans="7:57" ht="8.25" customHeight="1" thickBot="1">
      <c r="G127" s="9"/>
      <c r="I127" s="2"/>
      <c r="J127" s="7"/>
      <c r="K127" s="9"/>
      <c r="M127" s="2"/>
      <c r="O127" s="2"/>
      <c r="S127" s="5"/>
      <c r="AD127" s="69"/>
      <c r="AE127" s="69"/>
      <c r="AF127" s="69"/>
      <c r="AG127" s="69"/>
      <c r="AI127" s="66"/>
      <c r="AJ127" s="67"/>
      <c r="AL127" s="131"/>
      <c r="AM127" s="131"/>
      <c r="AN127" s="130"/>
      <c r="AO127" s="130"/>
      <c r="AP127" s="132"/>
      <c r="AQ127" s="132"/>
      <c r="AR127" s="130"/>
      <c r="AS127" s="130"/>
      <c r="AT127" s="132"/>
      <c r="AU127" s="132"/>
      <c r="AV127" s="130"/>
      <c r="AW127" s="130"/>
      <c r="AX127" s="131"/>
      <c r="AY127" s="131"/>
      <c r="AZ127" s="130"/>
      <c r="BA127" s="130"/>
      <c r="BB127" s="131"/>
      <c r="BC127" s="131"/>
      <c r="BD127" s="130"/>
      <c r="BE127" s="130"/>
    </row>
    <row r="128" spans="7:57" ht="8.25" customHeight="1" thickBot="1">
      <c r="G128" s="9"/>
      <c r="I128" s="2"/>
      <c r="J128" s="7"/>
      <c r="K128" s="9"/>
      <c r="M128" s="2"/>
      <c r="O128" s="2"/>
      <c r="T128" s="18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69">
        <v>3010</v>
      </c>
      <c r="AG128" s="69"/>
      <c r="AI128" s="64" t="s">
        <v>88</v>
      </c>
      <c r="AJ128" s="68"/>
      <c r="AL128" s="131">
        <v>1</v>
      </c>
      <c r="AM128" s="131"/>
      <c r="AN128" s="130">
        <f>AL128/78</f>
        <v>1.282051282051282E-2</v>
      </c>
      <c r="AO128" s="130"/>
      <c r="AP128" s="132">
        <v>2</v>
      </c>
      <c r="AQ128" s="132"/>
      <c r="AR128" s="130">
        <f>AP128/90</f>
        <v>2.2222222222222223E-2</v>
      </c>
      <c r="AS128" s="130"/>
      <c r="AT128" s="132">
        <v>3</v>
      </c>
      <c r="AU128" s="132"/>
      <c r="AV128" s="130">
        <f>AT128/146</f>
        <v>2.0547945205479451E-2</v>
      </c>
      <c r="AW128" s="130"/>
      <c r="AX128" s="131">
        <v>2</v>
      </c>
      <c r="AY128" s="131"/>
      <c r="AZ128" s="130">
        <f>AX128/75</f>
        <v>2.6666666666666668E-2</v>
      </c>
      <c r="BA128" s="130"/>
      <c r="BB128" s="131">
        <v>6</v>
      </c>
      <c r="BC128" s="131"/>
      <c r="BD128" s="130">
        <f>BB128/128</f>
        <v>4.6875E-2</v>
      </c>
      <c r="BE128" s="130"/>
    </row>
    <row r="129" spans="7:70" ht="8.25" customHeight="1" thickBot="1">
      <c r="G129" s="9"/>
      <c r="I129" s="2"/>
      <c r="J129" s="7"/>
      <c r="K129" s="9"/>
      <c r="M129" s="2"/>
      <c r="O129" s="2"/>
      <c r="S129" s="2"/>
      <c r="T129" s="21"/>
      <c r="U129" s="26"/>
      <c r="V129" s="26"/>
      <c r="AF129" s="69"/>
      <c r="AG129" s="69"/>
      <c r="AH129" s="22"/>
      <c r="AI129" s="66"/>
      <c r="AJ129" s="67"/>
      <c r="AK129" s="26"/>
      <c r="AL129" s="131"/>
      <c r="AM129" s="131"/>
      <c r="AN129" s="130"/>
      <c r="AO129" s="130"/>
      <c r="AP129" s="132"/>
      <c r="AQ129" s="132"/>
      <c r="AR129" s="130"/>
      <c r="AS129" s="130"/>
      <c r="AT129" s="132"/>
      <c r="AU129" s="132"/>
      <c r="AV129" s="130"/>
      <c r="AW129" s="130"/>
      <c r="AX129" s="131"/>
      <c r="AY129" s="131"/>
      <c r="AZ129" s="130"/>
      <c r="BA129" s="130"/>
      <c r="BB129" s="131"/>
      <c r="BC129" s="131"/>
      <c r="BD129" s="130"/>
      <c r="BE129" s="130"/>
    </row>
    <row r="130" spans="7:70" ht="8.25" customHeight="1" thickBot="1">
      <c r="I130" s="2"/>
      <c r="K130" s="9"/>
      <c r="L130" s="9"/>
      <c r="M130" s="2"/>
      <c r="O130" s="2"/>
      <c r="S130" s="2"/>
      <c r="T130" s="25"/>
      <c r="U130" s="19"/>
      <c r="V130" s="19"/>
      <c r="W130" s="19"/>
      <c r="X130" s="19"/>
      <c r="Y130" s="19"/>
      <c r="Z130" s="69">
        <v>1438</v>
      </c>
      <c r="AA130" s="69"/>
      <c r="AB130" s="20"/>
      <c r="AC130" s="70" t="s">
        <v>89</v>
      </c>
      <c r="AD130" s="71"/>
      <c r="AF130" s="69">
        <v>4769</v>
      </c>
      <c r="AG130" s="69"/>
      <c r="AH130" s="20"/>
      <c r="AI130" s="64" t="s">
        <v>90</v>
      </c>
      <c r="AJ130" s="68"/>
      <c r="AK130" s="19"/>
      <c r="AL130" s="131" t="s">
        <v>122</v>
      </c>
      <c r="AM130" s="131"/>
      <c r="AN130" s="130" t="s">
        <v>122</v>
      </c>
      <c r="AO130" s="130"/>
      <c r="AP130" s="132">
        <v>3</v>
      </c>
      <c r="AQ130" s="132"/>
      <c r="AR130" s="130">
        <f>AP130/90</f>
        <v>3.3333333333333333E-2</v>
      </c>
      <c r="AS130" s="130"/>
      <c r="AT130" s="132">
        <v>4</v>
      </c>
      <c r="AU130" s="132"/>
      <c r="AV130" s="130">
        <f>AT130/146</f>
        <v>2.7397260273972601E-2</v>
      </c>
      <c r="AW130" s="130"/>
      <c r="AX130" s="131" t="s">
        <v>122</v>
      </c>
      <c r="AY130" s="131"/>
      <c r="AZ130" s="130" t="s">
        <v>122</v>
      </c>
      <c r="BA130" s="130"/>
      <c r="BB130" s="131">
        <v>2</v>
      </c>
      <c r="BC130" s="131"/>
      <c r="BD130" s="130">
        <f>BB130/128</f>
        <v>1.5625E-2</v>
      </c>
      <c r="BE130" s="130"/>
    </row>
    <row r="131" spans="7:70" ht="8.25" customHeight="1" thickBot="1">
      <c r="I131" s="2"/>
      <c r="K131" s="9"/>
      <c r="L131" s="9"/>
      <c r="M131" s="2"/>
      <c r="O131" s="70" t="s">
        <v>11</v>
      </c>
      <c r="P131" s="71"/>
      <c r="S131" s="2"/>
      <c r="T131" s="21"/>
      <c r="U131" s="26"/>
      <c r="V131" s="26"/>
      <c r="W131" s="26"/>
      <c r="X131" s="26"/>
      <c r="Z131" s="69"/>
      <c r="AA131" s="69"/>
      <c r="AC131" s="72"/>
      <c r="AD131" s="73"/>
      <c r="AE131" s="26"/>
      <c r="AF131" s="69"/>
      <c r="AG131" s="69"/>
      <c r="AI131" s="66"/>
      <c r="AJ131" s="67"/>
      <c r="AL131" s="131"/>
      <c r="AM131" s="131"/>
      <c r="AN131" s="130"/>
      <c r="AO131" s="130"/>
      <c r="AP131" s="132"/>
      <c r="AQ131" s="132"/>
      <c r="AR131" s="130"/>
      <c r="AS131" s="130"/>
      <c r="AT131" s="132"/>
      <c r="AU131" s="132"/>
      <c r="AV131" s="130"/>
      <c r="AW131" s="130"/>
      <c r="AX131" s="131"/>
      <c r="AY131" s="131"/>
      <c r="AZ131" s="130"/>
      <c r="BA131" s="130"/>
      <c r="BB131" s="131"/>
      <c r="BC131" s="131"/>
      <c r="BD131" s="130"/>
      <c r="BE131" s="130"/>
      <c r="BR131" s="9"/>
    </row>
    <row r="132" spans="7:70" ht="8.25" customHeight="1" thickBot="1">
      <c r="I132" s="2"/>
      <c r="J132" s="9"/>
      <c r="K132" s="9"/>
      <c r="L132" s="9"/>
      <c r="N132" s="4"/>
      <c r="O132" s="72"/>
      <c r="P132" s="73"/>
      <c r="S132" s="2"/>
      <c r="T132" s="34"/>
      <c r="AD132" s="43"/>
      <c r="AF132" s="69">
        <v>8598</v>
      </c>
      <c r="AG132" s="69"/>
      <c r="AH132" s="20"/>
      <c r="AI132" s="64" t="s">
        <v>8</v>
      </c>
      <c r="AJ132" s="68"/>
      <c r="AL132" s="131" t="s">
        <v>122</v>
      </c>
      <c r="AM132" s="131"/>
      <c r="AN132" s="130" t="s">
        <v>122</v>
      </c>
      <c r="AO132" s="130"/>
      <c r="AP132" s="132" t="s">
        <v>122</v>
      </c>
      <c r="AQ132" s="132"/>
      <c r="AR132" s="130" t="s">
        <v>122</v>
      </c>
      <c r="AS132" s="130"/>
      <c r="AT132" s="132">
        <v>3</v>
      </c>
      <c r="AU132" s="132"/>
      <c r="AV132" s="130">
        <f>AT132/146</f>
        <v>2.0547945205479451E-2</v>
      </c>
      <c r="AW132" s="130"/>
      <c r="AX132" s="131" t="s">
        <v>122</v>
      </c>
      <c r="AY132" s="131"/>
      <c r="AZ132" s="130" t="s">
        <v>122</v>
      </c>
      <c r="BA132" s="130"/>
      <c r="BB132" s="131">
        <v>1</v>
      </c>
      <c r="BC132" s="131"/>
      <c r="BD132" s="130">
        <f>BB132/128</f>
        <v>7.8125E-3</v>
      </c>
      <c r="BE132" s="130"/>
    </row>
    <row r="133" spans="7:70" ht="8.25" customHeight="1" thickBot="1">
      <c r="I133" s="2"/>
      <c r="J133" s="7"/>
      <c r="K133" s="9"/>
      <c r="O133" s="2"/>
      <c r="S133" s="2"/>
      <c r="T133" s="34"/>
      <c r="AD133" s="26"/>
      <c r="AE133" s="26"/>
      <c r="AF133" s="69"/>
      <c r="AG133" s="69"/>
      <c r="AI133" s="66"/>
      <c r="AJ133" s="67"/>
      <c r="AK133" s="23"/>
      <c r="AL133" s="131"/>
      <c r="AM133" s="131"/>
      <c r="AN133" s="130"/>
      <c r="AO133" s="130"/>
      <c r="AP133" s="132"/>
      <c r="AQ133" s="132"/>
      <c r="AR133" s="130"/>
      <c r="AS133" s="130"/>
      <c r="AT133" s="132"/>
      <c r="AU133" s="132"/>
      <c r="AV133" s="130"/>
      <c r="AW133" s="130"/>
      <c r="AX133" s="131"/>
      <c r="AY133" s="131"/>
      <c r="AZ133" s="130"/>
      <c r="BA133" s="130"/>
      <c r="BB133" s="131"/>
      <c r="BC133" s="131"/>
      <c r="BD133" s="130"/>
      <c r="BE133" s="130"/>
    </row>
    <row r="134" spans="7:70" ht="8.25" customHeight="1" thickBot="1">
      <c r="I134" s="2"/>
      <c r="J134" s="7"/>
      <c r="K134" s="9"/>
      <c r="O134" s="2"/>
      <c r="S134" s="2"/>
      <c r="T134" s="25"/>
      <c r="U134" s="19"/>
      <c r="V134" s="19"/>
      <c r="W134" s="19"/>
      <c r="X134" s="19"/>
      <c r="Y134" s="19"/>
      <c r="Z134" s="69">
        <v>3992</v>
      </c>
      <c r="AA134" s="69"/>
      <c r="AB134" s="20"/>
      <c r="AC134" s="64" t="s">
        <v>91</v>
      </c>
      <c r="AD134" s="68"/>
      <c r="AE134" s="38"/>
      <c r="AF134" s="19"/>
      <c r="AG134" s="19"/>
      <c r="AH134" s="19"/>
      <c r="AI134" s="19"/>
      <c r="AJ134" s="39"/>
      <c r="AL134" s="131" t="s">
        <v>122</v>
      </c>
      <c r="AM134" s="131"/>
      <c r="AN134" s="130" t="s">
        <v>122</v>
      </c>
      <c r="AO134" s="130"/>
      <c r="AP134" s="132">
        <v>1</v>
      </c>
      <c r="AQ134" s="132"/>
      <c r="AR134" s="130">
        <f>AP134/90</f>
        <v>1.1111111111111112E-2</v>
      </c>
      <c r="AS134" s="130"/>
      <c r="AT134" s="132" t="s">
        <v>122</v>
      </c>
      <c r="AU134" s="132"/>
      <c r="AV134" s="130" t="s">
        <v>122</v>
      </c>
      <c r="AW134" s="130"/>
      <c r="AX134" s="131" t="s">
        <v>122</v>
      </c>
      <c r="AY134" s="131"/>
      <c r="AZ134" s="130" t="s">
        <v>122</v>
      </c>
      <c r="BA134" s="130"/>
      <c r="BB134" s="131" t="s">
        <v>122</v>
      </c>
      <c r="BC134" s="131"/>
      <c r="BD134" s="130" t="s">
        <v>122</v>
      </c>
      <c r="BE134" s="130"/>
    </row>
    <row r="135" spans="7:70" ht="8.25" customHeight="1" thickBot="1">
      <c r="I135" s="2"/>
      <c r="J135" s="7"/>
      <c r="K135" s="9"/>
      <c r="L135" s="9"/>
      <c r="O135" s="2"/>
      <c r="S135" s="2"/>
      <c r="T135" s="21"/>
      <c r="U135" s="26"/>
      <c r="V135" s="26"/>
      <c r="W135" s="26"/>
      <c r="X135" s="26"/>
      <c r="Y135" s="26"/>
      <c r="Z135" s="69"/>
      <c r="AA135" s="69"/>
      <c r="AC135" s="66"/>
      <c r="AD135" s="67"/>
      <c r="AE135" s="26"/>
      <c r="AF135" s="40"/>
      <c r="AG135" s="40"/>
      <c r="AH135" s="18"/>
      <c r="AI135" s="29"/>
      <c r="AK135" s="26"/>
      <c r="AL135" s="131"/>
      <c r="AM135" s="131"/>
      <c r="AN135" s="130"/>
      <c r="AO135" s="130"/>
      <c r="AP135" s="132"/>
      <c r="AQ135" s="132"/>
      <c r="AR135" s="130"/>
      <c r="AS135" s="130"/>
      <c r="AT135" s="132"/>
      <c r="AU135" s="132"/>
      <c r="AV135" s="130"/>
      <c r="AW135" s="130"/>
      <c r="AX135" s="131"/>
      <c r="AY135" s="131"/>
      <c r="AZ135" s="130"/>
      <c r="BA135" s="130"/>
      <c r="BB135" s="131"/>
      <c r="BC135" s="131"/>
      <c r="BD135" s="130"/>
      <c r="BE135" s="130"/>
    </row>
    <row r="136" spans="7:70" ht="8.25" customHeight="1" thickBot="1">
      <c r="I136" s="2"/>
      <c r="O136" s="2"/>
      <c r="S136" s="2"/>
      <c r="U136" s="18"/>
      <c r="V136" s="18"/>
      <c r="AC136" s="42"/>
      <c r="AD136" s="44"/>
      <c r="AF136" s="69">
        <v>14582</v>
      </c>
      <c r="AG136" s="69"/>
      <c r="AH136" s="20"/>
      <c r="AI136" s="64" t="s">
        <v>92</v>
      </c>
      <c r="AJ136" s="68"/>
      <c r="AL136" s="131" t="s">
        <v>122</v>
      </c>
      <c r="AM136" s="131"/>
      <c r="AN136" s="130" t="s">
        <v>122</v>
      </c>
      <c r="AO136" s="130"/>
      <c r="AP136" s="132" t="s">
        <v>122</v>
      </c>
      <c r="AQ136" s="132"/>
      <c r="AR136" s="130" t="s">
        <v>122</v>
      </c>
      <c r="AS136" s="130"/>
      <c r="AT136" s="132">
        <v>1</v>
      </c>
      <c r="AU136" s="132"/>
      <c r="AV136" s="130">
        <f>AT136/146</f>
        <v>6.8493150684931503E-3</v>
      </c>
      <c r="AW136" s="130"/>
      <c r="AX136" s="131" t="s">
        <v>122</v>
      </c>
      <c r="AY136" s="131"/>
      <c r="AZ136" s="130" t="s">
        <v>122</v>
      </c>
      <c r="BA136" s="130"/>
      <c r="BB136" s="131">
        <v>1</v>
      </c>
      <c r="BC136" s="131"/>
      <c r="BD136" s="130">
        <f>BB136/128</f>
        <v>7.8125E-3</v>
      </c>
      <c r="BE136" s="130"/>
    </row>
    <row r="137" spans="7:70" ht="8.25" customHeight="1" thickBot="1">
      <c r="I137" s="2"/>
      <c r="L137" s="9"/>
      <c r="M137" s="9"/>
      <c r="O137" s="2"/>
      <c r="S137" s="2"/>
      <c r="AD137" s="26"/>
      <c r="AE137" s="26"/>
      <c r="AF137" s="69"/>
      <c r="AG137" s="69"/>
      <c r="AI137" s="66"/>
      <c r="AJ137" s="67"/>
      <c r="AK137" s="26"/>
      <c r="AL137" s="131"/>
      <c r="AM137" s="131"/>
      <c r="AN137" s="130"/>
      <c r="AO137" s="130"/>
      <c r="AP137" s="132"/>
      <c r="AQ137" s="132"/>
      <c r="AR137" s="130"/>
      <c r="AS137" s="130"/>
      <c r="AT137" s="132"/>
      <c r="AU137" s="132"/>
      <c r="AV137" s="130"/>
      <c r="AW137" s="130"/>
      <c r="AX137" s="131"/>
      <c r="AY137" s="131"/>
      <c r="AZ137" s="130"/>
      <c r="BA137" s="130"/>
      <c r="BB137" s="131"/>
      <c r="BC137" s="131"/>
      <c r="BD137" s="130"/>
      <c r="BE137" s="130"/>
    </row>
    <row r="138" spans="7:70" ht="8.25" customHeight="1" thickBot="1">
      <c r="I138" s="2"/>
      <c r="L138" s="9"/>
      <c r="O138" s="2"/>
      <c r="S138" s="2"/>
      <c r="U138" s="19"/>
      <c r="V138" s="19"/>
      <c r="W138" s="19"/>
      <c r="X138" s="69">
        <v>456</v>
      </c>
      <c r="Y138" s="69"/>
      <c r="Z138" s="69">
        <v>16304</v>
      </c>
      <c r="AA138" s="69"/>
      <c r="AB138" s="20"/>
      <c r="AC138" s="64" t="s">
        <v>9</v>
      </c>
      <c r="AD138" s="68"/>
      <c r="AE138" s="19"/>
      <c r="AF138" s="32"/>
      <c r="AG138" s="32"/>
      <c r="AH138" s="19"/>
      <c r="AI138" s="14"/>
      <c r="AJ138" s="14"/>
      <c r="AK138" s="19"/>
      <c r="AL138" s="131">
        <v>1</v>
      </c>
      <c r="AM138" s="131"/>
      <c r="AN138" s="130">
        <f>AL138/78</f>
        <v>1.282051282051282E-2</v>
      </c>
      <c r="AO138" s="130"/>
      <c r="AP138" s="132">
        <v>1</v>
      </c>
      <c r="AQ138" s="132"/>
      <c r="AR138" s="130">
        <f>AP138/90</f>
        <v>1.1111111111111112E-2</v>
      </c>
      <c r="AS138" s="130"/>
      <c r="AT138" s="132">
        <v>2</v>
      </c>
      <c r="AU138" s="132"/>
      <c r="AV138" s="130">
        <f>AT138/146</f>
        <v>1.3698630136986301E-2</v>
      </c>
      <c r="AW138" s="130"/>
      <c r="AX138" s="131" t="s">
        <v>122</v>
      </c>
      <c r="AY138" s="131"/>
      <c r="AZ138" s="130" t="s">
        <v>122</v>
      </c>
      <c r="BA138" s="130"/>
      <c r="BB138" s="131">
        <v>1</v>
      </c>
      <c r="BC138" s="131"/>
      <c r="BD138" s="130">
        <f>BB138/128</f>
        <v>7.8125E-3</v>
      </c>
      <c r="BE138" s="130"/>
    </row>
    <row r="139" spans="7:70" ht="8.25" customHeight="1" thickBot="1">
      <c r="I139" s="2"/>
      <c r="L139" s="9"/>
      <c r="O139" s="2"/>
      <c r="S139" s="2"/>
      <c r="T139" s="26"/>
      <c r="X139" s="69"/>
      <c r="Y139" s="69"/>
      <c r="Z139" s="69"/>
      <c r="AA139" s="69"/>
      <c r="AC139" s="66"/>
      <c r="AD139" s="67"/>
      <c r="AE139" s="21"/>
      <c r="AF139" s="31"/>
      <c r="AG139" s="31"/>
      <c r="AI139" s="16"/>
      <c r="AJ139" s="15"/>
      <c r="AK139" s="18"/>
      <c r="AL139" s="131"/>
      <c r="AM139" s="131"/>
      <c r="AN139" s="130"/>
      <c r="AO139" s="130"/>
      <c r="AP139" s="132"/>
      <c r="AQ139" s="132"/>
      <c r="AR139" s="130"/>
      <c r="AS139" s="130"/>
      <c r="AT139" s="132"/>
      <c r="AU139" s="132"/>
      <c r="AV139" s="130"/>
      <c r="AW139" s="130"/>
      <c r="AX139" s="131"/>
      <c r="AY139" s="131"/>
      <c r="AZ139" s="130"/>
      <c r="BA139" s="130"/>
      <c r="BB139" s="131"/>
      <c r="BC139" s="131"/>
      <c r="BD139" s="130"/>
      <c r="BE139" s="130"/>
    </row>
    <row r="140" spans="7:70" ht="8.25" customHeight="1" thickBot="1">
      <c r="I140" s="2"/>
      <c r="O140" s="2"/>
      <c r="S140" s="2"/>
      <c r="AD140" s="43"/>
      <c r="AE140" s="19"/>
      <c r="AF140" s="69">
        <v>4336</v>
      </c>
      <c r="AG140" s="69"/>
      <c r="AH140" s="20"/>
      <c r="AI140" s="64" t="s">
        <v>10</v>
      </c>
      <c r="AJ140" s="68"/>
      <c r="AK140" s="19"/>
      <c r="AL140" s="131">
        <v>2</v>
      </c>
      <c r="AM140" s="131"/>
      <c r="AN140" s="130">
        <f>AL140/78</f>
        <v>2.564102564102564E-2</v>
      </c>
      <c r="AO140" s="130"/>
      <c r="AP140" s="132">
        <v>4</v>
      </c>
      <c r="AQ140" s="132"/>
      <c r="AR140" s="130">
        <f>AP140/90</f>
        <v>4.4444444444444446E-2</v>
      </c>
      <c r="AS140" s="130"/>
      <c r="AT140" s="132">
        <v>1</v>
      </c>
      <c r="AU140" s="132"/>
      <c r="AV140" s="130">
        <f>AT140/146</f>
        <v>6.8493150684931503E-3</v>
      </c>
      <c r="AW140" s="130"/>
      <c r="AX140" s="131">
        <v>3</v>
      </c>
      <c r="AY140" s="131"/>
      <c r="AZ140" s="130">
        <f>AX140/75</f>
        <v>0.04</v>
      </c>
      <c r="BA140" s="130"/>
      <c r="BB140" s="131" t="s">
        <v>122</v>
      </c>
      <c r="BC140" s="131"/>
      <c r="BD140" s="130" t="s">
        <v>122</v>
      </c>
      <c r="BE140" s="130"/>
    </row>
    <row r="141" spans="7:70" ht="8.25" customHeight="1" thickBot="1">
      <c r="I141" s="2"/>
      <c r="O141" s="2"/>
      <c r="S141" s="2"/>
      <c r="AE141" s="26"/>
      <c r="AF141" s="69"/>
      <c r="AG141" s="69"/>
      <c r="AI141" s="66"/>
      <c r="AJ141" s="67"/>
      <c r="AL141" s="131"/>
      <c r="AM141" s="131"/>
      <c r="AN141" s="130"/>
      <c r="AO141" s="130"/>
      <c r="AP141" s="132"/>
      <c r="AQ141" s="132"/>
      <c r="AR141" s="130"/>
      <c r="AS141" s="130"/>
      <c r="AT141" s="132"/>
      <c r="AU141" s="132"/>
      <c r="AV141" s="130"/>
      <c r="AW141" s="130"/>
      <c r="AX141" s="131"/>
      <c r="AY141" s="131"/>
      <c r="AZ141" s="130"/>
      <c r="BA141" s="130"/>
      <c r="BB141" s="131"/>
      <c r="BC141" s="131"/>
      <c r="BD141" s="130"/>
      <c r="BE141" s="130"/>
    </row>
    <row r="142" spans="7:70" ht="8.25" customHeight="1" thickBot="1">
      <c r="I142" s="2"/>
      <c r="O142" s="2"/>
      <c r="Q142" s="1"/>
      <c r="R142" s="3"/>
      <c r="S142" s="70" t="s">
        <v>4</v>
      </c>
      <c r="T142" s="71"/>
      <c r="U142" s="19"/>
      <c r="V142" s="19"/>
      <c r="W142" s="19"/>
      <c r="X142" s="69">
        <v>239</v>
      </c>
      <c r="Y142" s="69"/>
      <c r="Z142" s="69">
        <v>16482</v>
      </c>
      <c r="AA142" s="69"/>
      <c r="AB142" s="20"/>
      <c r="AC142" s="64" t="s">
        <v>93</v>
      </c>
      <c r="AD142" s="68"/>
      <c r="AE142" s="38"/>
      <c r="AF142" s="19"/>
      <c r="AG142" s="19"/>
      <c r="AH142" s="19"/>
      <c r="AI142" s="19"/>
      <c r="AL142" s="131" t="s">
        <v>122</v>
      </c>
      <c r="AM142" s="131"/>
      <c r="AN142" s="130" t="s">
        <v>122</v>
      </c>
      <c r="AO142" s="130"/>
      <c r="AP142" s="132" t="s">
        <v>122</v>
      </c>
      <c r="AQ142" s="132"/>
      <c r="AR142" s="130" t="s">
        <v>122</v>
      </c>
      <c r="AS142" s="130"/>
      <c r="AT142" s="132" t="s">
        <v>122</v>
      </c>
      <c r="AU142" s="132"/>
      <c r="AV142" s="130" t="s">
        <v>122</v>
      </c>
      <c r="AW142" s="130"/>
      <c r="AX142" s="131" t="s">
        <v>122</v>
      </c>
      <c r="AY142" s="131"/>
      <c r="AZ142" s="130" t="s">
        <v>122</v>
      </c>
      <c r="BA142" s="130"/>
      <c r="BB142" s="131">
        <v>1</v>
      </c>
      <c r="BC142" s="131"/>
      <c r="BD142" s="130">
        <f>BB142/128</f>
        <v>7.8125E-3</v>
      </c>
      <c r="BE142" s="130"/>
    </row>
    <row r="143" spans="7:70" ht="8.25" customHeight="1" thickBot="1">
      <c r="I143" s="2"/>
      <c r="P143" s="5"/>
      <c r="S143" s="72"/>
      <c r="T143" s="73"/>
      <c r="U143" s="26"/>
      <c r="V143" s="26"/>
      <c r="X143" s="69"/>
      <c r="Y143" s="69"/>
      <c r="Z143" s="69"/>
      <c r="AA143" s="69"/>
      <c r="AC143" s="66"/>
      <c r="AD143" s="67"/>
      <c r="AE143" s="26"/>
      <c r="AF143" s="40"/>
      <c r="AG143" s="40"/>
      <c r="AH143" s="18"/>
      <c r="AI143" s="29"/>
      <c r="AJ143" s="29"/>
      <c r="AK143" s="26"/>
      <c r="AL143" s="131"/>
      <c r="AM143" s="131"/>
      <c r="AN143" s="130"/>
      <c r="AO143" s="130"/>
      <c r="AP143" s="132"/>
      <c r="AQ143" s="132"/>
      <c r="AR143" s="130"/>
      <c r="AS143" s="130"/>
      <c r="AT143" s="132"/>
      <c r="AU143" s="132"/>
      <c r="AV143" s="130"/>
      <c r="AW143" s="130"/>
      <c r="AX143" s="131"/>
      <c r="AY143" s="131"/>
      <c r="AZ143" s="130"/>
      <c r="BA143" s="130"/>
      <c r="BB143" s="131"/>
      <c r="BC143" s="131"/>
      <c r="BD143" s="130"/>
      <c r="BE143" s="130"/>
    </row>
    <row r="144" spans="7:70" ht="8.25" customHeight="1" thickBot="1">
      <c r="I144" s="2"/>
      <c r="S144" s="2"/>
      <c r="AD144" s="43"/>
      <c r="AF144" s="69">
        <v>3915</v>
      </c>
      <c r="AG144" s="69"/>
      <c r="AH144" s="20"/>
      <c r="AI144" s="64" t="s">
        <v>94</v>
      </c>
      <c r="AJ144" s="68"/>
      <c r="AL144" s="131" t="s">
        <v>122</v>
      </c>
      <c r="AM144" s="131"/>
      <c r="AN144" s="130" t="s">
        <v>122</v>
      </c>
      <c r="AO144" s="130"/>
      <c r="AP144" s="132">
        <v>2</v>
      </c>
      <c r="AQ144" s="132"/>
      <c r="AR144" s="130">
        <f>AP144/90</f>
        <v>2.2222222222222223E-2</v>
      </c>
      <c r="AS144" s="130"/>
      <c r="AT144" s="132">
        <v>1</v>
      </c>
      <c r="AU144" s="132"/>
      <c r="AV144" s="130">
        <f>AT144/146</f>
        <v>6.8493150684931503E-3</v>
      </c>
      <c r="AW144" s="130"/>
      <c r="AX144" s="131">
        <v>2</v>
      </c>
      <c r="AY144" s="131"/>
      <c r="AZ144" s="130">
        <f>AX144/75</f>
        <v>2.6666666666666668E-2</v>
      </c>
      <c r="BA144" s="130"/>
      <c r="BB144" s="131">
        <v>1</v>
      </c>
      <c r="BC144" s="131"/>
      <c r="BD144" s="130">
        <f>BB144/128</f>
        <v>7.8125E-3</v>
      </c>
      <c r="BE144" s="130"/>
    </row>
    <row r="145" spans="7:57" ht="8.25" customHeight="1" thickBot="1">
      <c r="I145" s="2"/>
      <c r="L145" s="9"/>
      <c r="S145" s="2"/>
      <c r="AE145" s="26"/>
      <c r="AF145" s="69"/>
      <c r="AG145" s="69"/>
      <c r="AI145" s="66"/>
      <c r="AJ145" s="67"/>
      <c r="AK145" s="26"/>
      <c r="AL145" s="131"/>
      <c r="AM145" s="131"/>
      <c r="AN145" s="130"/>
      <c r="AO145" s="130"/>
      <c r="AP145" s="132"/>
      <c r="AQ145" s="132"/>
      <c r="AR145" s="130"/>
      <c r="AS145" s="130"/>
      <c r="AT145" s="132"/>
      <c r="AU145" s="132"/>
      <c r="AV145" s="130"/>
      <c r="AW145" s="130"/>
      <c r="AX145" s="131"/>
      <c r="AY145" s="131"/>
      <c r="AZ145" s="130"/>
      <c r="BA145" s="130"/>
      <c r="BB145" s="131"/>
      <c r="BC145" s="131"/>
      <c r="BD145" s="130"/>
      <c r="BE145" s="130"/>
    </row>
    <row r="146" spans="7:57" ht="8.25" customHeight="1" thickBot="1">
      <c r="I146" s="2"/>
      <c r="S146" s="2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69">
        <v>4793</v>
      </c>
      <c r="AG146" s="69"/>
      <c r="AH146" s="20"/>
      <c r="AI146" s="64" t="s">
        <v>95</v>
      </c>
      <c r="AJ146" s="68"/>
      <c r="AL146" s="131" t="s">
        <v>122</v>
      </c>
      <c r="AM146" s="131"/>
      <c r="AN146" s="130" t="s">
        <v>122</v>
      </c>
      <c r="AO146" s="130"/>
      <c r="AP146" s="132">
        <v>1</v>
      </c>
      <c r="AQ146" s="132"/>
      <c r="AR146" s="130">
        <f>AP146/90</f>
        <v>1.1111111111111112E-2</v>
      </c>
      <c r="AS146" s="130"/>
      <c r="AT146" s="132" t="s">
        <v>122</v>
      </c>
      <c r="AU146" s="132"/>
      <c r="AV146" s="130" t="s">
        <v>122</v>
      </c>
      <c r="AW146" s="130"/>
      <c r="AX146" s="131">
        <v>1</v>
      </c>
      <c r="AY146" s="131"/>
      <c r="AZ146" s="130">
        <f>AX146/75</f>
        <v>1.3333333333333334E-2</v>
      </c>
      <c r="BA146" s="130"/>
      <c r="BB146" s="131" t="s">
        <v>122</v>
      </c>
      <c r="BC146" s="131"/>
      <c r="BD146" s="130" t="s">
        <v>122</v>
      </c>
      <c r="BE146" s="130"/>
    </row>
    <row r="147" spans="7:57" ht="8.25" customHeight="1" thickBot="1">
      <c r="I147" s="2"/>
      <c r="S147" s="2"/>
      <c r="AF147" s="69"/>
      <c r="AG147" s="69"/>
      <c r="AI147" s="66"/>
      <c r="AJ147" s="67"/>
      <c r="AK147" s="26"/>
      <c r="AL147" s="131"/>
      <c r="AM147" s="131"/>
      <c r="AN147" s="130"/>
      <c r="AO147" s="130"/>
      <c r="AP147" s="132"/>
      <c r="AQ147" s="132"/>
      <c r="AR147" s="130"/>
      <c r="AS147" s="130"/>
      <c r="AT147" s="132"/>
      <c r="AU147" s="132"/>
      <c r="AV147" s="130"/>
      <c r="AW147" s="130"/>
      <c r="AX147" s="131"/>
      <c r="AY147" s="131"/>
      <c r="AZ147" s="130"/>
      <c r="BA147" s="130"/>
      <c r="BB147" s="131"/>
      <c r="BC147" s="131"/>
      <c r="BD147" s="130"/>
      <c r="BE147" s="130"/>
    </row>
    <row r="148" spans="7:57" ht="8.25" customHeight="1" thickBot="1">
      <c r="I148" s="2"/>
      <c r="S148" s="2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69">
        <v>14872</v>
      </c>
      <c r="AG148" s="69"/>
      <c r="AH148" s="20"/>
      <c r="AI148" s="64" t="s">
        <v>96</v>
      </c>
      <c r="AJ148" s="68"/>
      <c r="AK148" s="19"/>
      <c r="AL148" s="131" t="s">
        <v>122</v>
      </c>
      <c r="AM148" s="131"/>
      <c r="AN148" s="130" t="s">
        <v>122</v>
      </c>
      <c r="AO148" s="130"/>
      <c r="AP148" s="132" t="s">
        <v>122</v>
      </c>
      <c r="AQ148" s="132"/>
      <c r="AR148" s="130" t="s">
        <v>122</v>
      </c>
      <c r="AS148" s="130"/>
      <c r="AT148" s="132">
        <v>3</v>
      </c>
      <c r="AU148" s="132"/>
      <c r="AV148" s="130">
        <f>AT148/146</f>
        <v>2.0547945205479451E-2</v>
      </c>
      <c r="AW148" s="130"/>
      <c r="AX148" s="131">
        <v>2</v>
      </c>
      <c r="AY148" s="131"/>
      <c r="AZ148" s="130">
        <f>AX148/75</f>
        <v>2.6666666666666668E-2</v>
      </c>
      <c r="BA148" s="130"/>
      <c r="BB148" s="131">
        <v>1</v>
      </c>
      <c r="BC148" s="131"/>
      <c r="BD148" s="130">
        <f>BB148/128</f>
        <v>7.8125E-3</v>
      </c>
      <c r="BE148" s="130"/>
    </row>
    <row r="149" spans="7:57" ht="8.25" customHeight="1" thickBot="1">
      <c r="I149" s="2"/>
      <c r="S149" s="2"/>
      <c r="AF149" s="69"/>
      <c r="AG149" s="69"/>
      <c r="AI149" s="66"/>
      <c r="AJ149" s="67"/>
      <c r="AL149" s="131"/>
      <c r="AM149" s="131"/>
      <c r="AN149" s="130"/>
      <c r="AO149" s="130"/>
      <c r="AP149" s="132"/>
      <c r="AQ149" s="132"/>
      <c r="AR149" s="130"/>
      <c r="AS149" s="130"/>
      <c r="AT149" s="132"/>
      <c r="AU149" s="132"/>
      <c r="AV149" s="130"/>
      <c r="AW149" s="130"/>
      <c r="AX149" s="131"/>
      <c r="AY149" s="131"/>
      <c r="AZ149" s="130"/>
      <c r="BA149" s="130"/>
      <c r="BB149" s="131"/>
      <c r="BC149" s="131"/>
      <c r="BD149" s="130"/>
      <c r="BE149" s="130"/>
    </row>
    <row r="150" spans="7:57" ht="8.25" customHeight="1" thickBot="1">
      <c r="I150" s="2"/>
      <c r="S150" s="2"/>
      <c r="T150" s="25"/>
      <c r="U150" s="19"/>
      <c r="V150" s="19"/>
      <c r="W150" s="19"/>
      <c r="X150" s="69">
        <v>10217</v>
      </c>
      <c r="Y150" s="69"/>
      <c r="Z150" s="20"/>
      <c r="AA150" s="64" t="s">
        <v>5</v>
      </c>
      <c r="AB150" s="68"/>
      <c r="AD150" s="38"/>
      <c r="AE150" s="38"/>
      <c r="AF150" s="19"/>
      <c r="AG150" s="19"/>
      <c r="AH150" s="19"/>
      <c r="AI150" s="19"/>
      <c r="AJ150" s="19"/>
      <c r="AL150" s="131" t="s">
        <v>122</v>
      </c>
      <c r="AM150" s="131"/>
      <c r="AN150" s="130" t="s">
        <v>122</v>
      </c>
      <c r="AO150" s="130"/>
      <c r="AP150" s="132">
        <v>2</v>
      </c>
      <c r="AQ150" s="132"/>
      <c r="AR150" s="130">
        <f>AP150/90</f>
        <v>2.2222222222222223E-2</v>
      </c>
      <c r="AS150" s="130"/>
      <c r="AT150" s="132" t="s">
        <v>122</v>
      </c>
      <c r="AU150" s="132"/>
      <c r="AV150" s="130" t="s">
        <v>122</v>
      </c>
      <c r="AW150" s="130"/>
      <c r="AX150" s="131" t="s">
        <v>122</v>
      </c>
      <c r="AY150" s="131"/>
      <c r="AZ150" s="130" t="s">
        <v>122</v>
      </c>
      <c r="BA150" s="130"/>
      <c r="BB150" s="131" t="s">
        <v>122</v>
      </c>
      <c r="BC150" s="131"/>
      <c r="BD150" s="130" t="s">
        <v>122</v>
      </c>
      <c r="BE150" s="130"/>
    </row>
    <row r="151" spans="7:57" ht="8.25" customHeight="1" thickBot="1">
      <c r="I151" s="2"/>
      <c r="S151" s="2"/>
      <c r="T151" s="21"/>
      <c r="U151" s="26"/>
      <c r="V151" s="26"/>
      <c r="X151" s="69"/>
      <c r="Y151" s="69"/>
      <c r="AA151" s="66"/>
      <c r="AB151" s="67"/>
      <c r="AC151" s="26"/>
      <c r="AD151" s="40"/>
      <c r="AE151" s="40"/>
      <c r="AF151" s="18"/>
      <c r="AG151" s="26"/>
      <c r="AK151" s="26"/>
      <c r="AL151" s="131"/>
      <c r="AM151" s="131"/>
      <c r="AN151" s="130"/>
      <c r="AO151" s="130"/>
      <c r="AP151" s="132"/>
      <c r="AQ151" s="132"/>
      <c r="AR151" s="130"/>
      <c r="AS151" s="130"/>
      <c r="AT151" s="132"/>
      <c r="AU151" s="132"/>
      <c r="AV151" s="130"/>
      <c r="AW151" s="130"/>
      <c r="AX151" s="131"/>
      <c r="AY151" s="131"/>
      <c r="AZ151" s="130"/>
      <c r="BA151" s="130"/>
      <c r="BB151" s="131"/>
      <c r="BC151" s="131"/>
      <c r="BD151" s="130"/>
      <c r="BE151" s="130"/>
    </row>
    <row r="152" spans="7:57" ht="8.25" customHeight="1" thickBot="1">
      <c r="I152" s="2"/>
      <c r="S152" s="2"/>
      <c r="AB152" s="43"/>
      <c r="AC152" s="19"/>
      <c r="AD152" s="69">
        <v>16256</v>
      </c>
      <c r="AE152" s="69"/>
      <c r="AF152" s="54">
        <v>16352</v>
      </c>
      <c r="AG152" s="54"/>
      <c r="AI152" s="64" t="s">
        <v>6</v>
      </c>
      <c r="AJ152" s="68"/>
      <c r="AL152" s="131">
        <v>2</v>
      </c>
      <c r="AM152" s="131"/>
      <c r="AN152" s="130">
        <f>AL152/78</f>
        <v>2.564102564102564E-2</v>
      </c>
      <c r="AO152" s="130"/>
      <c r="AP152" s="132" t="s">
        <v>122</v>
      </c>
      <c r="AQ152" s="132"/>
      <c r="AR152" s="130" t="s">
        <v>122</v>
      </c>
      <c r="AS152" s="130"/>
      <c r="AT152" s="132" t="s">
        <v>122</v>
      </c>
      <c r="AU152" s="132"/>
      <c r="AV152" s="130" t="s">
        <v>122</v>
      </c>
      <c r="AW152" s="130"/>
      <c r="AX152" s="131" t="s">
        <v>122</v>
      </c>
      <c r="AY152" s="131"/>
      <c r="AZ152" s="130" t="s">
        <v>122</v>
      </c>
      <c r="BA152" s="130"/>
      <c r="BB152" s="131" t="s">
        <v>122</v>
      </c>
      <c r="BC152" s="131"/>
      <c r="BD152" s="130" t="s">
        <v>122</v>
      </c>
      <c r="BE152" s="130"/>
    </row>
    <row r="153" spans="7:57" ht="8.25" customHeight="1" thickBot="1">
      <c r="I153" s="2"/>
      <c r="S153" s="2"/>
      <c r="AC153" s="26"/>
      <c r="AD153" s="69"/>
      <c r="AE153" s="69"/>
      <c r="AF153" s="54"/>
      <c r="AG153" s="54"/>
      <c r="AH153" s="22"/>
      <c r="AI153" s="66"/>
      <c r="AJ153" s="67"/>
      <c r="AK153" s="23"/>
      <c r="AL153" s="131"/>
      <c r="AM153" s="131"/>
      <c r="AN153" s="130"/>
      <c r="AO153" s="130"/>
      <c r="AP153" s="132"/>
      <c r="AQ153" s="132"/>
      <c r="AR153" s="130"/>
      <c r="AS153" s="130"/>
      <c r="AT153" s="132"/>
      <c r="AU153" s="132"/>
      <c r="AV153" s="130"/>
      <c r="AW153" s="130"/>
      <c r="AX153" s="131"/>
      <c r="AY153" s="131"/>
      <c r="AZ153" s="130"/>
      <c r="BA153" s="130"/>
      <c r="BB153" s="131"/>
      <c r="BC153" s="131"/>
      <c r="BD153" s="130"/>
      <c r="BE153" s="130"/>
    </row>
    <row r="154" spans="7:57" ht="8.25" customHeight="1" thickBot="1">
      <c r="I154" s="2"/>
      <c r="S154" s="2"/>
      <c r="U154" s="19"/>
      <c r="V154" s="19"/>
      <c r="W154" s="19"/>
      <c r="X154" s="19"/>
      <c r="Y154" s="19"/>
      <c r="Z154" s="19"/>
      <c r="AA154" s="19"/>
      <c r="AB154" s="19"/>
      <c r="AC154" s="19"/>
      <c r="AD154" s="69">
        <v>55</v>
      </c>
      <c r="AE154" s="69"/>
      <c r="AF154" s="69">
        <v>57</v>
      </c>
      <c r="AG154" s="69"/>
      <c r="AH154" s="20"/>
      <c r="AI154" s="64" t="s">
        <v>7</v>
      </c>
      <c r="AJ154" s="68"/>
      <c r="AK154" s="19"/>
      <c r="AL154" s="131">
        <v>1</v>
      </c>
      <c r="AM154" s="131"/>
      <c r="AN154" s="130">
        <f>AL154/78</f>
        <v>1.282051282051282E-2</v>
      </c>
      <c r="AO154" s="130"/>
      <c r="AP154" s="132" t="s">
        <v>122</v>
      </c>
      <c r="AQ154" s="132"/>
      <c r="AR154" s="130" t="s">
        <v>122</v>
      </c>
      <c r="AS154" s="130"/>
      <c r="AT154" s="132">
        <v>3</v>
      </c>
      <c r="AU154" s="132"/>
      <c r="AV154" s="130">
        <f>AT154/146</f>
        <v>2.0547945205479451E-2</v>
      </c>
      <c r="AW154" s="130"/>
      <c r="AX154" s="131">
        <v>1</v>
      </c>
      <c r="AY154" s="131"/>
      <c r="AZ154" s="130">
        <f>AX154/75</f>
        <v>1.3333333333333334E-2</v>
      </c>
      <c r="BA154" s="130"/>
      <c r="BB154" s="131" t="s">
        <v>122</v>
      </c>
      <c r="BC154" s="131"/>
      <c r="BD154" s="130" t="s">
        <v>122</v>
      </c>
      <c r="BE154" s="130"/>
    </row>
    <row r="155" spans="7:57" ht="8.25" customHeight="1" thickBot="1">
      <c r="I155" s="2"/>
      <c r="S155" s="2"/>
      <c r="T155" s="26"/>
      <c r="AB155" s="26"/>
      <c r="AD155" s="69"/>
      <c r="AE155" s="69"/>
      <c r="AF155" s="69"/>
      <c r="AG155" s="69"/>
      <c r="AI155" s="66"/>
      <c r="AJ155" s="67"/>
      <c r="AL155" s="131"/>
      <c r="AM155" s="131"/>
      <c r="AN155" s="130"/>
      <c r="AO155" s="130"/>
      <c r="AP155" s="132"/>
      <c r="AQ155" s="132"/>
      <c r="AR155" s="130"/>
      <c r="AS155" s="130"/>
      <c r="AT155" s="132"/>
      <c r="AU155" s="132"/>
      <c r="AV155" s="130"/>
      <c r="AW155" s="130"/>
      <c r="AX155" s="131"/>
      <c r="AY155" s="131"/>
      <c r="AZ155" s="130"/>
      <c r="BA155" s="130"/>
      <c r="BB155" s="131"/>
      <c r="BC155" s="131"/>
      <c r="BD155" s="130"/>
      <c r="BE155" s="130"/>
    </row>
    <row r="156" spans="7:57" ht="8.25" customHeight="1" thickBot="1">
      <c r="I156" s="2"/>
      <c r="S156" s="2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74" t="s">
        <v>97</v>
      </c>
      <c r="AH156" s="75"/>
      <c r="AI156" s="75"/>
      <c r="AJ156" s="76"/>
      <c r="AK156" s="19"/>
      <c r="AL156" s="131">
        <v>4</v>
      </c>
      <c r="AM156" s="131"/>
      <c r="AN156" s="130">
        <f>AL156/78</f>
        <v>5.128205128205128E-2</v>
      </c>
      <c r="AO156" s="130"/>
      <c r="AP156" s="132">
        <v>2</v>
      </c>
      <c r="AQ156" s="132"/>
      <c r="AR156" s="130">
        <f>AP156/90</f>
        <v>2.2222222222222223E-2</v>
      </c>
      <c r="AS156" s="130"/>
      <c r="AT156" s="132">
        <v>6</v>
      </c>
      <c r="AU156" s="132"/>
      <c r="AV156" s="130">
        <f>AT156/146</f>
        <v>4.1095890410958902E-2</v>
      </c>
      <c r="AW156" s="130"/>
      <c r="AX156" s="131">
        <v>6</v>
      </c>
      <c r="AY156" s="131"/>
      <c r="AZ156" s="130">
        <f>AX156/75</f>
        <v>0.08</v>
      </c>
      <c r="BA156" s="130"/>
      <c r="BB156" s="132">
        <v>3</v>
      </c>
      <c r="BC156" s="132"/>
      <c r="BD156" s="130">
        <f>BB156/128</f>
        <v>2.34375E-2</v>
      </c>
      <c r="BE156" s="130"/>
    </row>
    <row r="157" spans="7:57" ht="8.25" customHeight="1" thickBot="1">
      <c r="I157" s="2"/>
      <c r="T157" s="26"/>
      <c r="AG157" s="77"/>
      <c r="AH157" s="78"/>
      <c r="AI157" s="78"/>
      <c r="AJ157" s="79"/>
      <c r="AK157" s="26"/>
      <c r="AL157" s="131"/>
      <c r="AM157" s="131"/>
      <c r="AN157" s="130"/>
      <c r="AO157" s="130"/>
      <c r="AP157" s="132"/>
      <c r="AQ157" s="132"/>
      <c r="AR157" s="130"/>
      <c r="AS157" s="130"/>
      <c r="AT157" s="132"/>
      <c r="AU157" s="132"/>
      <c r="AV157" s="130"/>
      <c r="AW157" s="130"/>
      <c r="AX157" s="131"/>
      <c r="AY157" s="131"/>
      <c r="AZ157" s="130"/>
      <c r="BA157" s="130"/>
      <c r="BB157" s="132"/>
      <c r="BC157" s="132"/>
      <c r="BD157" s="130"/>
      <c r="BE157" s="130"/>
    </row>
    <row r="158" spans="7:57" ht="8.25" customHeight="1" thickBot="1">
      <c r="I158" s="2"/>
      <c r="O158" s="1"/>
      <c r="P158" s="1"/>
      <c r="Q158" s="1"/>
      <c r="R158" s="1"/>
      <c r="S158" s="1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69">
        <v>16249</v>
      </c>
      <c r="AG158" s="69"/>
      <c r="AI158" s="64" t="s">
        <v>99</v>
      </c>
      <c r="AJ158" s="68"/>
      <c r="AK158" s="19"/>
      <c r="AL158" s="131">
        <v>2</v>
      </c>
      <c r="AM158" s="131"/>
      <c r="AN158" s="130">
        <f>AL158/78</f>
        <v>2.564102564102564E-2</v>
      </c>
      <c r="AO158" s="130"/>
      <c r="AP158" s="132">
        <v>1</v>
      </c>
      <c r="AQ158" s="132"/>
      <c r="AR158" s="130">
        <f>AP158/90</f>
        <v>1.1111111111111112E-2</v>
      </c>
      <c r="AS158" s="130"/>
      <c r="AT158" s="132">
        <v>1</v>
      </c>
      <c r="AU158" s="132"/>
      <c r="AV158" s="130">
        <f>AT158/146</f>
        <v>6.8493150684931503E-3</v>
      </c>
      <c r="AW158" s="130"/>
      <c r="AX158" s="131">
        <v>1</v>
      </c>
      <c r="AY158" s="131"/>
      <c r="AZ158" s="130">
        <f>AX158/75</f>
        <v>1.3333333333333334E-2</v>
      </c>
      <c r="BA158" s="130"/>
      <c r="BB158" s="132">
        <v>3</v>
      </c>
      <c r="BC158" s="132"/>
      <c r="BD158" s="130">
        <f>BB158/128</f>
        <v>2.34375E-2</v>
      </c>
      <c r="BE158" s="130"/>
    </row>
    <row r="159" spans="7:57" ht="8.25" customHeight="1" thickBot="1">
      <c r="I159" s="2"/>
      <c r="N159" s="2"/>
      <c r="AF159" s="69"/>
      <c r="AG159" s="69"/>
      <c r="AH159" s="22"/>
      <c r="AI159" s="66"/>
      <c r="AJ159" s="67"/>
      <c r="AL159" s="131"/>
      <c r="AM159" s="131"/>
      <c r="AN159" s="130"/>
      <c r="AO159" s="130"/>
      <c r="AP159" s="132"/>
      <c r="AQ159" s="132"/>
      <c r="AR159" s="130"/>
      <c r="AS159" s="130"/>
      <c r="AT159" s="132"/>
      <c r="AU159" s="132"/>
      <c r="AV159" s="130"/>
      <c r="AW159" s="130"/>
      <c r="AX159" s="131"/>
      <c r="AY159" s="131"/>
      <c r="AZ159" s="130"/>
      <c r="BA159" s="130"/>
      <c r="BB159" s="132"/>
      <c r="BC159" s="132"/>
      <c r="BD159" s="130"/>
      <c r="BE159" s="130"/>
    </row>
    <row r="160" spans="7:57" ht="8.25" customHeight="1" thickBot="1">
      <c r="G160" s="9"/>
      <c r="I160" s="2"/>
      <c r="N160" s="2"/>
      <c r="O160" s="8"/>
      <c r="P160" s="1"/>
      <c r="Q160" s="1"/>
      <c r="R160" s="1"/>
      <c r="S160" s="1"/>
      <c r="T160" s="19"/>
      <c r="U160" s="19"/>
      <c r="V160" s="19"/>
      <c r="W160" s="19"/>
      <c r="X160" s="69">
        <v>16192</v>
      </c>
      <c r="Y160" s="69"/>
      <c r="Z160" s="69">
        <v>16270</v>
      </c>
      <c r="AA160" s="69"/>
      <c r="AB160" s="20"/>
      <c r="AC160" s="70" t="s">
        <v>100</v>
      </c>
      <c r="AD160" s="71"/>
      <c r="AF160" s="69">
        <v>16256</v>
      </c>
      <c r="AG160" s="69"/>
      <c r="AI160" s="64" t="s">
        <v>101</v>
      </c>
      <c r="AJ160" s="68"/>
      <c r="AK160" s="19"/>
      <c r="AL160" s="131">
        <v>5</v>
      </c>
      <c r="AM160" s="131"/>
      <c r="AN160" s="130">
        <f>AL160/78</f>
        <v>6.4102564102564097E-2</v>
      </c>
      <c r="AO160" s="130"/>
      <c r="AP160" s="132" t="s">
        <v>122</v>
      </c>
      <c r="AQ160" s="132"/>
      <c r="AR160" s="130" t="s">
        <v>122</v>
      </c>
      <c r="AS160" s="130"/>
      <c r="AT160" s="132">
        <v>7</v>
      </c>
      <c r="AU160" s="132"/>
      <c r="AV160" s="130">
        <f>AT160/146</f>
        <v>4.7945205479452052E-2</v>
      </c>
      <c r="AW160" s="130"/>
      <c r="AX160" s="131" t="s">
        <v>122</v>
      </c>
      <c r="AY160" s="131"/>
      <c r="AZ160" s="130" t="s">
        <v>122</v>
      </c>
      <c r="BA160" s="130"/>
      <c r="BB160" s="132" t="s">
        <v>122</v>
      </c>
      <c r="BC160" s="132"/>
      <c r="BD160" s="130" t="s">
        <v>122</v>
      </c>
      <c r="BE160" s="130"/>
    </row>
    <row r="161" spans="9:57" ht="8.25" customHeight="1" thickBot="1">
      <c r="I161" s="2"/>
      <c r="N161" s="2"/>
      <c r="O161" s="7"/>
      <c r="P161" s="9"/>
      <c r="Q161" s="9"/>
      <c r="R161" s="9"/>
      <c r="S161" s="9"/>
      <c r="T161" s="18"/>
      <c r="U161" s="18"/>
      <c r="V161" s="18"/>
      <c r="X161" s="69"/>
      <c r="Y161" s="69"/>
      <c r="Z161" s="69"/>
      <c r="AA161" s="69"/>
      <c r="AC161" s="72"/>
      <c r="AD161" s="73"/>
      <c r="AE161" s="26"/>
      <c r="AF161" s="69"/>
      <c r="AG161" s="69"/>
      <c r="AH161" s="22"/>
      <c r="AI161" s="66"/>
      <c r="AJ161" s="67"/>
      <c r="AL161" s="131"/>
      <c r="AM161" s="131"/>
      <c r="AN161" s="130"/>
      <c r="AO161" s="130"/>
      <c r="AP161" s="132"/>
      <c r="AQ161" s="132"/>
      <c r="AR161" s="130"/>
      <c r="AS161" s="130"/>
      <c r="AT161" s="132"/>
      <c r="AU161" s="132"/>
      <c r="AV161" s="130"/>
      <c r="AW161" s="130"/>
      <c r="AX161" s="131"/>
      <c r="AY161" s="131"/>
      <c r="AZ161" s="130"/>
      <c r="BA161" s="130"/>
      <c r="BB161" s="132"/>
      <c r="BC161" s="132"/>
      <c r="BD161" s="130"/>
      <c r="BE161" s="130"/>
    </row>
    <row r="162" spans="9:57" ht="8.25" customHeight="1" thickBot="1">
      <c r="I162" s="2"/>
      <c r="N162" s="2"/>
      <c r="P162" s="9"/>
      <c r="R162" s="9"/>
      <c r="V162" s="18"/>
      <c r="AC162" s="42"/>
      <c r="AD162" s="26"/>
      <c r="AE162" s="19"/>
      <c r="AF162" s="69">
        <v>14182</v>
      </c>
      <c r="AG162" s="69"/>
      <c r="AH162" s="20"/>
      <c r="AI162" s="64" t="s">
        <v>102</v>
      </c>
      <c r="AJ162" s="68"/>
      <c r="AK162" s="19"/>
      <c r="AL162" s="131" t="s">
        <v>122</v>
      </c>
      <c r="AM162" s="131"/>
      <c r="AN162" s="130" t="s">
        <v>122</v>
      </c>
      <c r="AO162" s="130"/>
      <c r="AP162" s="132">
        <v>2</v>
      </c>
      <c r="AQ162" s="132"/>
      <c r="AR162" s="130">
        <f>AP162/90</f>
        <v>2.2222222222222223E-2</v>
      </c>
      <c r="AS162" s="130"/>
      <c r="AT162" s="132">
        <v>3</v>
      </c>
      <c r="AU162" s="132"/>
      <c r="AV162" s="130">
        <f>AT162/146</f>
        <v>2.0547945205479451E-2</v>
      </c>
      <c r="AW162" s="130"/>
      <c r="AX162" s="131" t="s">
        <v>122</v>
      </c>
      <c r="AY162" s="131"/>
      <c r="AZ162" s="130" t="s">
        <v>122</v>
      </c>
      <c r="BA162" s="130"/>
      <c r="BB162" s="132">
        <v>1</v>
      </c>
      <c r="BC162" s="132"/>
      <c r="BD162" s="130">
        <f>BB162/128</f>
        <v>7.8125E-3</v>
      </c>
      <c r="BE162" s="130"/>
    </row>
    <row r="163" spans="9:57" ht="8.25" customHeight="1" thickBot="1">
      <c r="I163" s="2"/>
      <c r="N163" s="2"/>
      <c r="AD163" s="26"/>
      <c r="AE163" s="26"/>
      <c r="AF163" s="69"/>
      <c r="AG163" s="69"/>
      <c r="AI163" s="66"/>
      <c r="AJ163" s="67"/>
      <c r="AL163" s="131"/>
      <c r="AM163" s="131"/>
      <c r="AN163" s="130"/>
      <c r="AO163" s="130"/>
      <c r="AP163" s="132"/>
      <c r="AQ163" s="132"/>
      <c r="AR163" s="130"/>
      <c r="AS163" s="130"/>
      <c r="AT163" s="132"/>
      <c r="AU163" s="132"/>
      <c r="AV163" s="130"/>
      <c r="AW163" s="130"/>
      <c r="AX163" s="131"/>
      <c r="AY163" s="131"/>
      <c r="AZ163" s="130"/>
      <c r="BA163" s="130"/>
      <c r="BB163" s="132"/>
      <c r="BC163" s="132"/>
      <c r="BD163" s="130"/>
      <c r="BE163" s="130"/>
    </row>
    <row r="164" spans="9:57" ht="8.25" customHeight="1" thickBot="1">
      <c r="I164" s="2"/>
      <c r="N164" s="2"/>
      <c r="O164" s="7"/>
      <c r="Y164" s="19"/>
      <c r="Z164" s="19"/>
      <c r="AA164" s="19"/>
      <c r="AB164" s="19"/>
      <c r="AC164" s="19"/>
      <c r="AD164" s="19"/>
      <c r="AE164" s="19"/>
      <c r="AF164" s="69" t="s">
        <v>103</v>
      </c>
      <c r="AG164" s="69"/>
      <c r="AI164" s="80" t="s">
        <v>27</v>
      </c>
      <c r="AJ164" s="81"/>
      <c r="AK164" s="19"/>
      <c r="AL164" s="131" t="s">
        <v>122</v>
      </c>
      <c r="AM164" s="131"/>
      <c r="AN164" s="130" t="s">
        <v>122</v>
      </c>
      <c r="AO164" s="130"/>
      <c r="AP164" s="132">
        <v>2</v>
      </c>
      <c r="AQ164" s="132"/>
      <c r="AR164" s="130">
        <f>AP164/90</f>
        <v>2.2222222222222223E-2</v>
      </c>
      <c r="AS164" s="130"/>
      <c r="AT164" s="132">
        <v>1</v>
      </c>
      <c r="AU164" s="132"/>
      <c r="AV164" s="130">
        <f>AT164/146</f>
        <v>6.8493150684931503E-3</v>
      </c>
      <c r="AW164" s="130"/>
      <c r="AX164" s="131" t="s">
        <v>122</v>
      </c>
      <c r="AY164" s="131"/>
      <c r="AZ164" s="130" t="s">
        <v>122</v>
      </c>
      <c r="BA164" s="130"/>
      <c r="BB164" s="132">
        <v>1</v>
      </c>
      <c r="BC164" s="132"/>
      <c r="BD164" s="130">
        <f>BB164/128</f>
        <v>7.8125E-3</v>
      </c>
      <c r="BE164" s="130"/>
    </row>
    <row r="165" spans="9:57" ht="8.25" customHeight="1" thickBot="1">
      <c r="I165" s="2"/>
      <c r="N165" s="2"/>
      <c r="W165" s="27"/>
      <c r="X165" s="26"/>
      <c r="AF165" s="69"/>
      <c r="AG165" s="69"/>
      <c r="AH165" s="22"/>
      <c r="AI165" s="82"/>
      <c r="AJ165" s="83"/>
      <c r="AK165" s="26"/>
      <c r="AL165" s="131"/>
      <c r="AM165" s="131"/>
      <c r="AN165" s="130"/>
      <c r="AO165" s="130"/>
      <c r="AP165" s="132"/>
      <c r="AQ165" s="132"/>
      <c r="AR165" s="130"/>
      <c r="AS165" s="130"/>
      <c r="AT165" s="132"/>
      <c r="AU165" s="132"/>
      <c r="AV165" s="130"/>
      <c r="AW165" s="130"/>
      <c r="AX165" s="131"/>
      <c r="AY165" s="131"/>
      <c r="AZ165" s="130"/>
      <c r="BA165" s="130"/>
      <c r="BB165" s="132"/>
      <c r="BC165" s="132"/>
      <c r="BD165" s="130"/>
      <c r="BE165" s="130"/>
    </row>
    <row r="166" spans="9:57" ht="8.25" customHeight="1" thickBot="1">
      <c r="I166" s="2"/>
      <c r="N166" s="2"/>
      <c r="W166" s="27"/>
      <c r="X166" s="25"/>
      <c r="Y166" s="19"/>
      <c r="Z166" s="19"/>
      <c r="AA166" s="19"/>
      <c r="AB166" s="20"/>
      <c r="AC166" s="80" t="s">
        <v>28</v>
      </c>
      <c r="AD166" s="81"/>
      <c r="AE166" s="19"/>
      <c r="AF166" s="19"/>
      <c r="AG166" s="19"/>
      <c r="AH166" s="19"/>
      <c r="AI166" s="19"/>
      <c r="AJ166" s="19"/>
      <c r="AK166" s="19"/>
      <c r="AL166" s="131">
        <v>1</v>
      </c>
      <c r="AM166" s="131"/>
      <c r="AN166" s="130">
        <f>AL166/78</f>
        <v>1.282051282051282E-2</v>
      </c>
      <c r="AO166" s="130"/>
      <c r="AP166" s="132">
        <v>1</v>
      </c>
      <c r="AQ166" s="132"/>
      <c r="AR166" s="130">
        <f>AP166/90</f>
        <v>1.1111111111111112E-2</v>
      </c>
      <c r="AS166" s="130"/>
      <c r="AT166" s="132" t="s">
        <v>122</v>
      </c>
      <c r="AU166" s="132"/>
      <c r="AV166" s="130" t="s">
        <v>122</v>
      </c>
      <c r="AW166" s="130"/>
      <c r="AX166" s="131" t="s">
        <v>122</v>
      </c>
      <c r="AY166" s="131"/>
      <c r="AZ166" s="130" t="s">
        <v>122</v>
      </c>
      <c r="BA166" s="130"/>
      <c r="BB166" s="132" t="s">
        <v>122</v>
      </c>
      <c r="BC166" s="132"/>
      <c r="BD166" s="130" t="s">
        <v>122</v>
      </c>
      <c r="BE166" s="130"/>
    </row>
    <row r="167" spans="9:57" ht="8.25" customHeight="1" thickBot="1">
      <c r="I167" s="2"/>
      <c r="J167" s="8"/>
      <c r="K167" s="1"/>
      <c r="L167" s="1"/>
      <c r="M167" s="3"/>
      <c r="N167" s="88" t="s">
        <v>98</v>
      </c>
      <c r="O167" s="89"/>
      <c r="X167" s="21"/>
      <c r="Y167" s="26"/>
      <c r="Z167" s="18"/>
      <c r="AA167" s="18"/>
      <c r="AC167" s="82"/>
      <c r="AD167" s="83"/>
      <c r="AE167" s="34"/>
      <c r="AL167" s="131"/>
      <c r="AM167" s="131"/>
      <c r="AN167" s="130"/>
      <c r="AO167" s="130"/>
      <c r="AP167" s="132"/>
      <c r="AQ167" s="132"/>
      <c r="AR167" s="130"/>
      <c r="AS167" s="130"/>
      <c r="AT167" s="132"/>
      <c r="AU167" s="132"/>
      <c r="AV167" s="130"/>
      <c r="AW167" s="130"/>
      <c r="AX167" s="131"/>
      <c r="AY167" s="131"/>
      <c r="AZ167" s="130"/>
      <c r="BA167" s="130"/>
      <c r="BB167" s="132"/>
      <c r="BC167" s="132"/>
      <c r="BD167" s="130"/>
      <c r="BE167" s="130"/>
    </row>
    <row r="168" spans="9:57" ht="8.25" customHeight="1" thickBot="1">
      <c r="N168" s="90"/>
      <c r="O168" s="91"/>
      <c r="P168" s="7"/>
      <c r="Q168" s="1"/>
      <c r="R168" s="1"/>
      <c r="S168" s="1"/>
      <c r="T168" s="92">
        <v>16051</v>
      </c>
      <c r="U168" s="92"/>
      <c r="W168" s="70" t="s">
        <v>107</v>
      </c>
      <c r="X168" s="71"/>
      <c r="AD168" s="49"/>
      <c r="AE168" s="19"/>
      <c r="AF168" s="54">
        <v>16353</v>
      </c>
      <c r="AG168" s="54"/>
      <c r="AI168" s="80" t="s">
        <v>29</v>
      </c>
      <c r="AJ168" s="81"/>
      <c r="AL168" s="131">
        <v>2</v>
      </c>
      <c r="AM168" s="131"/>
      <c r="AN168" s="130">
        <f>AL168/78</f>
        <v>2.564102564102564E-2</v>
      </c>
      <c r="AO168" s="130"/>
      <c r="AP168" s="132">
        <v>5</v>
      </c>
      <c r="AQ168" s="132"/>
      <c r="AR168" s="130">
        <f>AP168/90</f>
        <v>5.5555555555555552E-2</v>
      </c>
      <c r="AS168" s="130"/>
      <c r="AT168" s="132">
        <v>5</v>
      </c>
      <c r="AU168" s="132"/>
      <c r="AV168" s="130">
        <f>AT168/146</f>
        <v>3.4246575342465752E-2</v>
      </c>
      <c r="AW168" s="130"/>
      <c r="AX168" s="131">
        <v>3</v>
      </c>
      <c r="AY168" s="131"/>
      <c r="AZ168" s="130">
        <f>AX168/75</f>
        <v>0.04</v>
      </c>
      <c r="BA168" s="130"/>
      <c r="BB168" s="132" t="s">
        <v>122</v>
      </c>
      <c r="BC168" s="132"/>
      <c r="BD168" s="130" t="s">
        <v>122</v>
      </c>
      <c r="BE168" s="130"/>
    </row>
    <row r="169" spans="9:57" ht="8.25" customHeight="1" thickBot="1">
      <c r="N169" s="2"/>
      <c r="P169" s="2"/>
      <c r="T169" s="92"/>
      <c r="U169" s="92"/>
      <c r="V169" s="22"/>
      <c r="W169" s="72"/>
      <c r="X169" s="73"/>
      <c r="AE169" s="26"/>
      <c r="AF169" s="54"/>
      <c r="AG169" s="54"/>
      <c r="AH169" s="22"/>
      <c r="AI169" s="82"/>
      <c r="AJ169" s="83"/>
      <c r="AK169" s="23"/>
      <c r="AL169" s="131"/>
      <c r="AM169" s="131"/>
      <c r="AN169" s="130"/>
      <c r="AO169" s="130"/>
      <c r="AP169" s="132"/>
      <c r="AQ169" s="132"/>
      <c r="AR169" s="130"/>
      <c r="AS169" s="130"/>
      <c r="AT169" s="132"/>
      <c r="AU169" s="132"/>
      <c r="AV169" s="130"/>
      <c r="AW169" s="130"/>
      <c r="AX169" s="131"/>
      <c r="AY169" s="131"/>
      <c r="AZ169" s="130"/>
      <c r="BA169" s="130"/>
      <c r="BB169" s="132"/>
      <c r="BC169" s="132"/>
      <c r="BD169" s="130"/>
      <c r="BE169" s="130"/>
    </row>
    <row r="170" spans="9:57" ht="8.25" customHeight="1" thickBot="1">
      <c r="N170" s="2"/>
      <c r="P170" s="2"/>
      <c r="W170" s="27"/>
      <c r="Y170" s="19"/>
      <c r="Z170" s="19"/>
      <c r="AA170" s="19"/>
      <c r="AB170" s="19"/>
      <c r="AC170" s="19"/>
      <c r="AD170" s="19"/>
      <c r="AE170" s="19"/>
      <c r="AF170" s="69">
        <v>16234</v>
      </c>
      <c r="AG170" s="69"/>
      <c r="AI170" s="84" t="s">
        <v>104</v>
      </c>
      <c r="AJ170" s="85"/>
      <c r="AL170" s="131" t="s">
        <v>122</v>
      </c>
      <c r="AM170" s="131"/>
      <c r="AN170" s="130" t="s">
        <v>122</v>
      </c>
      <c r="AO170" s="130"/>
      <c r="AP170" s="132">
        <v>2</v>
      </c>
      <c r="AQ170" s="132"/>
      <c r="AR170" s="130">
        <f>AP170/90</f>
        <v>2.2222222222222223E-2</v>
      </c>
      <c r="AS170" s="130"/>
      <c r="AT170" s="132">
        <v>1</v>
      </c>
      <c r="AU170" s="132"/>
      <c r="AV170" s="130">
        <f>AT170/146</f>
        <v>6.8493150684931503E-3</v>
      </c>
      <c r="AW170" s="130"/>
      <c r="AX170" s="131">
        <v>1</v>
      </c>
      <c r="AY170" s="131"/>
      <c r="AZ170" s="130">
        <f>AX170/75</f>
        <v>1.3333333333333334E-2</v>
      </c>
      <c r="BA170" s="130"/>
      <c r="BB170" s="132">
        <v>1</v>
      </c>
      <c r="BC170" s="132"/>
      <c r="BD170" s="130">
        <f>BB170/128</f>
        <v>7.8125E-3</v>
      </c>
      <c r="BE170" s="130"/>
    </row>
    <row r="171" spans="9:57" ht="8.25" customHeight="1" thickBot="1">
      <c r="N171" s="2"/>
      <c r="P171" s="2"/>
      <c r="W171" s="27"/>
      <c r="X171" s="27"/>
      <c r="AD171" s="18"/>
      <c r="AE171" s="18"/>
      <c r="AF171" s="69"/>
      <c r="AG171" s="69"/>
      <c r="AH171" s="22"/>
      <c r="AI171" s="86"/>
      <c r="AJ171" s="87"/>
      <c r="AK171" s="23"/>
      <c r="AL171" s="131"/>
      <c r="AM171" s="131"/>
      <c r="AN171" s="130"/>
      <c r="AO171" s="130"/>
      <c r="AP171" s="132"/>
      <c r="AQ171" s="132"/>
      <c r="AR171" s="130"/>
      <c r="AS171" s="130"/>
      <c r="AT171" s="132"/>
      <c r="AU171" s="132"/>
      <c r="AV171" s="130"/>
      <c r="AW171" s="130"/>
      <c r="AX171" s="131"/>
      <c r="AY171" s="131"/>
      <c r="AZ171" s="130"/>
      <c r="BA171" s="130"/>
      <c r="BB171" s="132"/>
      <c r="BC171" s="132"/>
      <c r="BD171" s="130"/>
      <c r="BE171" s="130"/>
    </row>
    <row r="172" spans="9:57" ht="8.25" customHeight="1" thickBot="1">
      <c r="N172" s="2"/>
      <c r="P172" s="2"/>
      <c r="X172" s="22"/>
      <c r="Y172" s="25"/>
      <c r="Z172" s="19"/>
      <c r="AA172" s="19"/>
      <c r="AB172" s="69" t="s">
        <v>106</v>
      </c>
      <c r="AC172" s="69"/>
      <c r="AD172" s="54" t="s">
        <v>129</v>
      </c>
      <c r="AE172" s="54"/>
      <c r="AF172" s="69">
        <v>16362</v>
      </c>
      <c r="AG172" s="69"/>
      <c r="AI172" s="64" t="s">
        <v>105</v>
      </c>
      <c r="AJ172" s="68"/>
      <c r="AL172" s="131" t="s">
        <v>122</v>
      </c>
      <c r="AM172" s="131"/>
      <c r="AN172" s="130" t="s">
        <v>122</v>
      </c>
      <c r="AO172" s="130"/>
      <c r="AP172" s="132">
        <v>1</v>
      </c>
      <c r="AQ172" s="132"/>
      <c r="AR172" s="130">
        <f>AP172/90</f>
        <v>1.1111111111111112E-2</v>
      </c>
      <c r="AS172" s="130"/>
      <c r="AT172" s="132">
        <v>6</v>
      </c>
      <c r="AU172" s="132"/>
      <c r="AV172" s="130">
        <f>AT172/146</f>
        <v>4.1095890410958902E-2</v>
      </c>
      <c r="AW172" s="130"/>
      <c r="AX172" s="131" t="s">
        <v>122</v>
      </c>
      <c r="AY172" s="131"/>
      <c r="AZ172" s="130" t="s">
        <v>122</v>
      </c>
      <c r="BA172" s="130"/>
      <c r="BB172" s="132">
        <v>3</v>
      </c>
      <c r="BC172" s="132"/>
      <c r="BD172" s="130">
        <f>BB172/128</f>
        <v>2.34375E-2</v>
      </c>
      <c r="BE172" s="130"/>
    </row>
    <row r="173" spans="9:57" ht="8.25" customHeight="1" thickBot="1">
      <c r="N173" s="2"/>
      <c r="P173" s="2"/>
      <c r="AB173" s="69"/>
      <c r="AC173" s="69"/>
      <c r="AD173" s="54"/>
      <c r="AE173" s="54"/>
      <c r="AF173" s="69"/>
      <c r="AG173" s="69"/>
      <c r="AH173" s="22"/>
      <c r="AI173" s="66"/>
      <c r="AJ173" s="67"/>
      <c r="AK173" s="23"/>
      <c r="AL173" s="131"/>
      <c r="AM173" s="131"/>
      <c r="AN173" s="130"/>
      <c r="AO173" s="130"/>
      <c r="AP173" s="132"/>
      <c r="AQ173" s="132"/>
      <c r="AR173" s="130"/>
      <c r="AS173" s="130"/>
      <c r="AT173" s="132"/>
      <c r="AU173" s="132"/>
      <c r="AV173" s="130"/>
      <c r="AW173" s="130"/>
      <c r="AX173" s="131"/>
      <c r="AY173" s="131"/>
      <c r="AZ173" s="130"/>
      <c r="BA173" s="130"/>
      <c r="BB173" s="132"/>
      <c r="BC173" s="132"/>
      <c r="BD173" s="130"/>
      <c r="BE173" s="130"/>
    </row>
    <row r="174" spans="9:57" ht="8.25" customHeight="1" thickBot="1">
      <c r="N174" s="2"/>
      <c r="P174" s="2"/>
      <c r="Q174" s="1"/>
      <c r="R174" s="1"/>
      <c r="S174" s="1"/>
      <c r="T174" s="19"/>
      <c r="U174" s="19"/>
      <c r="V174" s="19"/>
      <c r="W174" s="19"/>
      <c r="X174" s="19"/>
      <c r="Y174" s="19"/>
      <c r="Z174" s="69">
        <v>16343</v>
      </c>
      <c r="AA174" s="69"/>
      <c r="AB174" s="20"/>
      <c r="AC174" s="70" t="s">
        <v>108</v>
      </c>
      <c r="AD174" s="71"/>
      <c r="AF174" s="69">
        <v>4188</v>
      </c>
      <c r="AG174" s="69"/>
      <c r="AH174" s="20"/>
      <c r="AI174" s="64" t="s">
        <v>109</v>
      </c>
      <c r="AJ174" s="68"/>
      <c r="AL174" s="131" t="s">
        <v>122</v>
      </c>
      <c r="AM174" s="131"/>
      <c r="AN174" s="130" t="s">
        <v>122</v>
      </c>
      <c r="AO174" s="130"/>
      <c r="AP174" s="132">
        <v>1</v>
      </c>
      <c r="AQ174" s="132"/>
      <c r="AR174" s="130">
        <f>AP174/90</f>
        <v>1.1111111111111112E-2</v>
      </c>
      <c r="AS174" s="130"/>
      <c r="AT174" s="132">
        <v>1</v>
      </c>
      <c r="AU174" s="132"/>
      <c r="AV174" s="130">
        <f>AT174/146</f>
        <v>6.8493150684931503E-3</v>
      </c>
      <c r="AW174" s="130"/>
      <c r="AX174" s="131" t="s">
        <v>122</v>
      </c>
      <c r="AY174" s="131"/>
      <c r="AZ174" s="130" t="s">
        <v>122</v>
      </c>
      <c r="BA174" s="130"/>
      <c r="BB174" s="132">
        <v>1</v>
      </c>
      <c r="BC174" s="132"/>
      <c r="BD174" s="130">
        <f>BB174/128</f>
        <v>7.8125E-3</v>
      </c>
      <c r="BE174" s="130"/>
    </row>
    <row r="175" spans="9:57" ht="8.25" customHeight="1" thickBot="1">
      <c r="N175" s="2"/>
      <c r="P175" s="2"/>
      <c r="Z175" s="69"/>
      <c r="AA175" s="69"/>
      <c r="AC175" s="72"/>
      <c r="AD175" s="73"/>
      <c r="AE175" s="26"/>
      <c r="AF175" s="69"/>
      <c r="AG175" s="69"/>
      <c r="AI175" s="66"/>
      <c r="AJ175" s="67"/>
      <c r="AK175" s="23"/>
      <c r="AL175" s="131"/>
      <c r="AM175" s="131"/>
      <c r="AN175" s="130"/>
      <c r="AO175" s="130"/>
      <c r="AP175" s="132"/>
      <c r="AQ175" s="132"/>
      <c r="AR175" s="130"/>
      <c r="AS175" s="130"/>
      <c r="AT175" s="132"/>
      <c r="AU175" s="132"/>
      <c r="AV175" s="130"/>
      <c r="AW175" s="130"/>
      <c r="AX175" s="131"/>
      <c r="AY175" s="131"/>
      <c r="AZ175" s="130"/>
      <c r="BA175" s="130"/>
      <c r="BB175" s="132"/>
      <c r="BC175" s="132"/>
      <c r="BD175" s="130"/>
      <c r="BE175" s="130"/>
    </row>
    <row r="176" spans="9:57" ht="8.25" customHeight="1" thickBot="1">
      <c r="N176" s="2"/>
      <c r="O176" s="8"/>
      <c r="P176" s="3"/>
      <c r="AF176" s="69">
        <v>8818</v>
      </c>
      <c r="AG176" s="69"/>
      <c r="AI176" s="64" t="s">
        <v>110</v>
      </c>
      <c r="AJ176" s="68"/>
      <c r="AL176" s="131">
        <v>1</v>
      </c>
      <c r="AM176" s="131"/>
      <c r="AN176" s="130">
        <f>AL176/78</f>
        <v>1.282051282051282E-2</v>
      </c>
      <c r="AO176" s="130"/>
      <c r="AP176" s="132">
        <v>1</v>
      </c>
      <c r="AQ176" s="132"/>
      <c r="AR176" s="130">
        <f>AP176/90</f>
        <v>1.1111111111111112E-2</v>
      </c>
      <c r="AS176" s="130"/>
      <c r="AT176" s="132">
        <v>3</v>
      </c>
      <c r="AU176" s="132"/>
      <c r="AV176" s="130">
        <f>AT176/146</f>
        <v>2.0547945205479451E-2</v>
      </c>
      <c r="AW176" s="130"/>
      <c r="AX176" s="131">
        <v>2</v>
      </c>
      <c r="AY176" s="131"/>
      <c r="AZ176" s="130">
        <f>AX176/75</f>
        <v>2.6666666666666668E-2</v>
      </c>
      <c r="BA176" s="130"/>
      <c r="BB176" s="132">
        <v>2</v>
      </c>
      <c r="BC176" s="132"/>
      <c r="BD176" s="130">
        <f>BB176/128</f>
        <v>1.5625E-2</v>
      </c>
      <c r="BE176" s="130"/>
    </row>
    <row r="177" spans="12:63" ht="8.25" customHeight="1" thickBot="1">
      <c r="P177" s="2"/>
      <c r="AD177" s="45"/>
      <c r="AE177" s="26"/>
      <c r="AF177" s="69"/>
      <c r="AG177" s="69"/>
      <c r="AH177" s="22"/>
      <c r="AI177" s="66"/>
      <c r="AJ177" s="67"/>
      <c r="AK177" s="23"/>
      <c r="AL177" s="131"/>
      <c r="AM177" s="131"/>
      <c r="AN177" s="130"/>
      <c r="AO177" s="130"/>
      <c r="AP177" s="132"/>
      <c r="AQ177" s="132"/>
      <c r="AR177" s="130"/>
      <c r="AS177" s="130"/>
      <c r="AT177" s="132"/>
      <c r="AU177" s="132"/>
      <c r="AV177" s="130"/>
      <c r="AW177" s="130"/>
      <c r="AX177" s="131"/>
      <c r="AY177" s="131"/>
      <c r="AZ177" s="130"/>
      <c r="BA177" s="130"/>
      <c r="BB177" s="132"/>
      <c r="BC177" s="132"/>
      <c r="BD177" s="130"/>
      <c r="BE177" s="130"/>
    </row>
    <row r="178" spans="12:63" ht="8.25" customHeight="1" thickBot="1">
      <c r="P178" s="2"/>
      <c r="Q178" s="8"/>
      <c r="R178" s="1"/>
      <c r="S178" s="1"/>
      <c r="T178" s="19"/>
      <c r="U178" s="19"/>
      <c r="V178" s="19"/>
      <c r="W178" s="19"/>
      <c r="X178" s="19"/>
      <c r="Z178" s="69">
        <v>16356</v>
      </c>
      <c r="AA178" s="69"/>
      <c r="AC178" s="70" t="s">
        <v>112</v>
      </c>
      <c r="AD178" s="71"/>
      <c r="AE178" s="19"/>
      <c r="AF178" s="69">
        <v>7735</v>
      </c>
      <c r="AG178" s="69"/>
      <c r="AH178" s="20"/>
      <c r="AI178" s="64" t="s">
        <v>111</v>
      </c>
      <c r="AJ178" s="65"/>
      <c r="AK178" s="34"/>
      <c r="AL178" s="131" t="s">
        <v>122</v>
      </c>
      <c r="AM178" s="131"/>
      <c r="AN178" s="130" t="s">
        <v>122</v>
      </c>
      <c r="AO178" s="130"/>
      <c r="AP178" s="132" t="s">
        <v>122</v>
      </c>
      <c r="AQ178" s="132"/>
      <c r="AR178" s="130" t="s">
        <v>122</v>
      </c>
      <c r="AS178" s="130"/>
      <c r="AT178" s="132" t="s">
        <v>122</v>
      </c>
      <c r="AU178" s="132"/>
      <c r="AV178" s="130" t="s">
        <v>122</v>
      </c>
      <c r="AW178" s="130"/>
      <c r="AX178" s="131">
        <v>2</v>
      </c>
      <c r="AY178" s="131"/>
      <c r="AZ178" s="130">
        <f>AX178/75</f>
        <v>2.6666666666666668E-2</v>
      </c>
      <c r="BA178" s="130"/>
      <c r="BB178" s="132">
        <v>2</v>
      </c>
      <c r="BC178" s="132"/>
      <c r="BD178" s="130">
        <f>BB178/128</f>
        <v>1.5625E-2</v>
      </c>
      <c r="BE178" s="130"/>
    </row>
    <row r="179" spans="12:63" ht="8.25" customHeight="1" thickBot="1">
      <c r="P179" s="2"/>
      <c r="Y179" s="26"/>
      <c r="Z179" s="69"/>
      <c r="AA179" s="69"/>
      <c r="AB179" s="22"/>
      <c r="AC179" s="72"/>
      <c r="AD179" s="73"/>
      <c r="AF179" s="69"/>
      <c r="AG179" s="69"/>
      <c r="AI179" s="66"/>
      <c r="AJ179" s="67"/>
      <c r="AK179" s="23"/>
      <c r="AL179" s="131"/>
      <c r="AM179" s="131"/>
      <c r="AN179" s="130"/>
      <c r="AO179" s="130"/>
      <c r="AP179" s="132"/>
      <c r="AQ179" s="132"/>
      <c r="AR179" s="130"/>
      <c r="AS179" s="130"/>
      <c r="AT179" s="132"/>
      <c r="AU179" s="132"/>
      <c r="AV179" s="130"/>
      <c r="AW179" s="130"/>
      <c r="AX179" s="131"/>
      <c r="AY179" s="131"/>
      <c r="AZ179" s="130"/>
      <c r="BA179" s="130"/>
      <c r="BB179" s="132"/>
      <c r="BC179" s="132"/>
      <c r="BD179" s="130"/>
      <c r="BE179" s="130"/>
    </row>
    <row r="180" spans="12:63" ht="8.25" customHeight="1" thickBot="1">
      <c r="P180" s="2"/>
      <c r="AC180" s="42"/>
      <c r="AD180" s="39"/>
      <c r="AE180" s="19"/>
      <c r="AF180" s="69">
        <v>16179</v>
      </c>
      <c r="AG180" s="69"/>
      <c r="AH180" s="20"/>
      <c r="AI180" s="64" t="s">
        <v>30</v>
      </c>
      <c r="AJ180" s="68"/>
      <c r="AL180" s="131" t="s">
        <v>122</v>
      </c>
      <c r="AM180" s="131"/>
      <c r="AN180" s="130" t="s">
        <v>122</v>
      </c>
      <c r="AO180" s="130"/>
      <c r="AP180" s="132" t="s">
        <v>122</v>
      </c>
      <c r="AQ180" s="132"/>
      <c r="AR180" s="130" t="s">
        <v>122</v>
      </c>
      <c r="AS180" s="130"/>
      <c r="AT180" s="132" t="s">
        <v>122</v>
      </c>
      <c r="AU180" s="132"/>
      <c r="AV180" s="130" t="s">
        <v>122</v>
      </c>
      <c r="AW180" s="130"/>
      <c r="AX180" s="131" t="s">
        <v>122</v>
      </c>
      <c r="AY180" s="131"/>
      <c r="AZ180" s="130" t="s">
        <v>122</v>
      </c>
      <c r="BA180" s="130"/>
      <c r="BB180" s="132">
        <v>3</v>
      </c>
      <c r="BC180" s="132"/>
      <c r="BD180" s="130">
        <f>BB180/128</f>
        <v>2.34375E-2</v>
      </c>
      <c r="BE180" s="130"/>
    </row>
    <row r="181" spans="12:63" ht="8.25" customHeight="1" thickBot="1">
      <c r="P181" s="2"/>
      <c r="AE181" s="26"/>
      <c r="AF181" s="69"/>
      <c r="AG181" s="69"/>
      <c r="AI181" s="66"/>
      <c r="AJ181" s="67"/>
      <c r="AK181" s="23"/>
      <c r="AL181" s="131"/>
      <c r="AM181" s="131"/>
      <c r="AN181" s="130"/>
      <c r="AO181" s="130"/>
      <c r="AP181" s="132"/>
      <c r="AQ181" s="132"/>
      <c r="AR181" s="130"/>
      <c r="AS181" s="130"/>
      <c r="AT181" s="132"/>
      <c r="AU181" s="132"/>
      <c r="AV181" s="130"/>
      <c r="AW181" s="130"/>
      <c r="AX181" s="131"/>
      <c r="AY181" s="131"/>
      <c r="AZ181" s="130"/>
      <c r="BA181" s="130"/>
      <c r="BB181" s="132"/>
      <c r="BC181" s="132"/>
      <c r="BD181" s="130"/>
      <c r="BE181" s="130"/>
    </row>
    <row r="182" spans="12:63" ht="8.25" customHeight="1" thickBot="1">
      <c r="P182" s="2"/>
      <c r="Q182" s="8"/>
      <c r="R182" s="1"/>
      <c r="S182" s="1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69" t="s">
        <v>46</v>
      </c>
      <c r="AG182" s="69"/>
      <c r="AH182" s="20"/>
      <c r="AI182" s="70" t="s">
        <v>31</v>
      </c>
      <c r="AJ182" s="71"/>
      <c r="AL182" s="131">
        <v>2</v>
      </c>
      <c r="AM182" s="131"/>
      <c r="AN182" s="130">
        <f>AL182/78</f>
        <v>2.564102564102564E-2</v>
      </c>
      <c r="AO182" s="130"/>
      <c r="AP182" s="132">
        <v>4</v>
      </c>
      <c r="AQ182" s="132"/>
      <c r="AR182" s="130">
        <f>AP182/90</f>
        <v>4.4444444444444446E-2</v>
      </c>
      <c r="AS182" s="130"/>
      <c r="AT182" s="132">
        <v>3</v>
      </c>
      <c r="AU182" s="132"/>
      <c r="AV182" s="130">
        <f>AT182/146</f>
        <v>2.0547945205479451E-2</v>
      </c>
      <c r="AW182" s="130"/>
      <c r="AX182" s="131" t="s">
        <v>122</v>
      </c>
      <c r="AY182" s="131"/>
      <c r="AZ182" s="130" t="s">
        <v>122</v>
      </c>
      <c r="BA182" s="130"/>
      <c r="BB182" s="132">
        <v>4</v>
      </c>
      <c r="BC182" s="132"/>
      <c r="BD182" s="130">
        <f>BB182/128</f>
        <v>3.125E-2</v>
      </c>
      <c r="BE182" s="130"/>
    </row>
    <row r="183" spans="12:63" ht="8.25" customHeight="1" thickBot="1">
      <c r="P183" s="2"/>
      <c r="AF183" s="69"/>
      <c r="AG183" s="69"/>
      <c r="AI183" s="72"/>
      <c r="AJ183" s="73"/>
      <c r="AK183" s="23"/>
      <c r="AL183" s="131"/>
      <c r="AM183" s="131"/>
      <c r="AN183" s="130"/>
      <c r="AO183" s="130"/>
      <c r="AP183" s="132"/>
      <c r="AQ183" s="132"/>
      <c r="AR183" s="130"/>
      <c r="AS183" s="130"/>
      <c r="AT183" s="132"/>
      <c r="AU183" s="132"/>
      <c r="AV183" s="130"/>
      <c r="AW183" s="130"/>
      <c r="AX183" s="131"/>
      <c r="AY183" s="131"/>
      <c r="AZ183" s="130"/>
      <c r="BA183" s="130"/>
      <c r="BB183" s="132"/>
      <c r="BC183" s="132"/>
      <c r="BD183" s="130"/>
      <c r="BE183" s="130"/>
    </row>
    <row r="184" spans="12:63" ht="8.25" customHeight="1" thickBot="1">
      <c r="L184" s="9"/>
      <c r="P184" s="2"/>
      <c r="V184" s="18"/>
      <c r="W184" s="19"/>
      <c r="X184" s="19"/>
      <c r="Y184" s="19"/>
      <c r="Z184" s="19"/>
      <c r="AA184" s="19"/>
      <c r="AB184" s="19"/>
      <c r="AC184" s="19"/>
      <c r="AD184" s="19"/>
      <c r="AE184" s="19"/>
      <c r="AF184" s="69">
        <v>16234</v>
      </c>
      <c r="AG184" s="69"/>
      <c r="AH184" s="20"/>
      <c r="AI184" s="64" t="s">
        <v>32</v>
      </c>
      <c r="AJ184" s="68"/>
      <c r="AK184" s="28"/>
      <c r="AL184" s="131" t="s">
        <v>122</v>
      </c>
      <c r="AM184" s="131"/>
      <c r="AN184" s="130" t="s">
        <v>122</v>
      </c>
      <c r="AO184" s="130"/>
      <c r="AP184" s="132" t="s">
        <v>122</v>
      </c>
      <c r="AQ184" s="132"/>
      <c r="AR184" s="130" t="s">
        <v>122</v>
      </c>
      <c r="AS184" s="130"/>
      <c r="AT184" s="132" t="s">
        <v>122</v>
      </c>
      <c r="AU184" s="132"/>
      <c r="AV184" s="130" t="s">
        <v>122</v>
      </c>
      <c r="AW184" s="130"/>
      <c r="AX184" s="131" t="s">
        <v>122</v>
      </c>
      <c r="AY184" s="131"/>
      <c r="AZ184" s="130" t="s">
        <v>122</v>
      </c>
      <c r="BA184" s="130"/>
      <c r="BB184" s="132">
        <v>1</v>
      </c>
      <c r="BC184" s="132"/>
      <c r="BD184" s="130">
        <f>BB184/128</f>
        <v>7.8125E-3</v>
      </c>
      <c r="BE184" s="130"/>
    </row>
    <row r="185" spans="12:63" ht="8.25" customHeight="1" thickBot="1">
      <c r="P185" s="2"/>
      <c r="Q185" s="7"/>
      <c r="R185" s="9"/>
      <c r="S185" s="9"/>
      <c r="T185" s="18"/>
      <c r="U185" s="18"/>
      <c r="V185" s="27"/>
      <c r="W185" s="26"/>
      <c r="X185" s="26"/>
      <c r="Y185" s="26"/>
      <c r="Z185" s="26"/>
      <c r="AA185" s="26"/>
      <c r="AB185" s="26"/>
      <c r="AC185" s="26"/>
      <c r="AD185" s="26"/>
      <c r="AF185" s="69"/>
      <c r="AG185" s="69"/>
      <c r="AI185" s="66"/>
      <c r="AJ185" s="67"/>
      <c r="AL185" s="131"/>
      <c r="AM185" s="131"/>
      <c r="AN185" s="130"/>
      <c r="AO185" s="130"/>
      <c r="AP185" s="132"/>
      <c r="AQ185" s="132"/>
      <c r="AR185" s="130"/>
      <c r="AS185" s="130"/>
      <c r="AT185" s="132"/>
      <c r="AU185" s="132"/>
      <c r="AV185" s="130"/>
      <c r="AW185" s="130"/>
      <c r="AX185" s="131"/>
      <c r="AY185" s="131"/>
      <c r="AZ185" s="130"/>
      <c r="BA185" s="130"/>
      <c r="BB185" s="132"/>
      <c r="BC185" s="132"/>
      <c r="BD185" s="130"/>
      <c r="BE185" s="130"/>
    </row>
    <row r="186" spans="12:63" ht="8.25" customHeight="1" thickBot="1">
      <c r="P186" s="2"/>
      <c r="Q186" s="8"/>
      <c r="R186" s="1"/>
      <c r="S186" s="1"/>
      <c r="T186" s="19"/>
      <c r="U186" s="19"/>
      <c r="V186" s="20"/>
      <c r="AC186" s="18"/>
      <c r="AE186" s="19"/>
      <c r="AF186" s="19"/>
      <c r="AG186" s="19"/>
      <c r="AI186" s="19"/>
      <c r="AJ186" s="19"/>
      <c r="AK186" s="19"/>
      <c r="AL186" s="131" t="s">
        <v>122</v>
      </c>
      <c r="AM186" s="131"/>
      <c r="AN186" s="130" t="s">
        <v>122</v>
      </c>
      <c r="AO186" s="130"/>
      <c r="AP186" s="132" t="s">
        <v>122</v>
      </c>
      <c r="AQ186" s="132"/>
      <c r="AR186" s="130" t="s">
        <v>122</v>
      </c>
      <c r="AS186" s="130"/>
      <c r="AT186" s="132" t="s">
        <v>122</v>
      </c>
      <c r="AU186" s="132"/>
      <c r="AV186" s="130" t="s">
        <v>122</v>
      </c>
      <c r="AW186" s="130"/>
      <c r="AX186" s="131">
        <v>1</v>
      </c>
      <c r="AY186" s="131"/>
      <c r="AZ186" s="130">
        <f>AX186/75</f>
        <v>1.3333333333333334E-2</v>
      </c>
      <c r="BA186" s="130"/>
      <c r="BB186" s="132">
        <v>1</v>
      </c>
      <c r="BC186" s="132"/>
      <c r="BD186" s="130">
        <f>BB186/128</f>
        <v>7.8125E-3</v>
      </c>
      <c r="BE186" s="130"/>
    </row>
    <row r="187" spans="12:63" ht="8.25" customHeight="1" thickBot="1">
      <c r="P187" s="9"/>
      <c r="U187" s="18"/>
      <c r="V187" s="27"/>
      <c r="AC187" s="19"/>
      <c r="AD187" s="45"/>
      <c r="AG187" s="18"/>
      <c r="AH187" s="26"/>
      <c r="AL187" s="131"/>
      <c r="AM187" s="131"/>
      <c r="AN187" s="130"/>
      <c r="AO187" s="130"/>
      <c r="AP187" s="132"/>
      <c r="AQ187" s="132"/>
      <c r="AR187" s="130"/>
      <c r="AS187" s="130"/>
      <c r="AT187" s="132"/>
      <c r="AU187" s="132"/>
      <c r="AV187" s="130"/>
      <c r="AW187" s="130"/>
      <c r="AX187" s="131"/>
      <c r="AY187" s="131"/>
      <c r="AZ187" s="130"/>
      <c r="BA187" s="130"/>
      <c r="BB187" s="132"/>
      <c r="BC187" s="132"/>
      <c r="BD187" s="130"/>
      <c r="BE187" s="130"/>
    </row>
    <row r="188" spans="12:63" ht="8.25" customHeight="1" thickBot="1">
      <c r="P188" s="9"/>
      <c r="V188" s="27"/>
      <c r="W188" s="19"/>
      <c r="X188" s="69">
        <v>16224</v>
      </c>
      <c r="Y188" s="69"/>
      <c r="Z188" s="69" t="s">
        <v>130</v>
      </c>
      <c r="AA188" s="69"/>
      <c r="AB188" s="20"/>
      <c r="AC188" s="64" t="s">
        <v>114</v>
      </c>
      <c r="AD188" s="68"/>
      <c r="AE188" s="19"/>
      <c r="AF188" s="69">
        <v>497</v>
      </c>
      <c r="AG188" s="69"/>
      <c r="AH188" s="20"/>
      <c r="AI188" s="64" t="s">
        <v>113</v>
      </c>
      <c r="AJ188" s="68"/>
      <c r="AL188" s="131">
        <v>2</v>
      </c>
      <c r="AM188" s="131"/>
      <c r="AN188" s="130">
        <f>AL188/78</f>
        <v>2.564102564102564E-2</v>
      </c>
      <c r="AO188" s="130"/>
      <c r="AP188" s="132">
        <v>2</v>
      </c>
      <c r="AQ188" s="132"/>
      <c r="AR188" s="130">
        <f>AP188/90</f>
        <v>2.2222222222222223E-2</v>
      </c>
      <c r="AS188" s="130"/>
      <c r="AT188" s="132">
        <v>4</v>
      </c>
      <c r="AU188" s="132"/>
      <c r="AV188" s="130">
        <f>AT188/146</f>
        <v>2.7397260273972601E-2</v>
      </c>
      <c r="AW188" s="130"/>
      <c r="AX188" s="131">
        <v>3</v>
      </c>
      <c r="AY188" s="131"/>
      <c r="AZ188" s="130">
        <f>AX188/75</f>
        <v>0.04</v>
      </c>
      <c r="BA188" s="130"/>
      <c r="BB188" s="132">
        <v>2</v>
      </c>
      <c r="BC188" s="132"/>
      <c r="BD188" s="130">
        <f>BB188/128</f>
        <v>1.5625E-2</v>
      </c>
      <c r="BE188" s="130"/>
    </row>
    <row r="189" spans="12:63" ht="8.25" customHeight="1" thickBot="1">
      <c r="X189" s="69"/>
      <c r="Y189" s="69"/>
      <c r="Z189" s="69"/>
      <c r="AA189" s="69"/>
      <c r="AC189" s="66"/>
      <c r="AD189" s="67"/>
      <c r="AF189" s="69"/>
      <c r="AG189" s="69"/>
      <c r="AH189" s="22"/>
      <c r="AI189" s="66"/>
      <c r="AJ189" s="67"/>
      <c r="AK189" s="23"/>
      <c r="AL189" s="131"/>
      <c r="AM189" s="131"/>
      <c r="AN189" s="130"/>
      <c r="AO189" s="130"/>
      <c r="AP189" s="132"/>
      <c r="AQ189" s="132"/>
      <c r="AR189" s="130"/>
      <c r="AS189" s="130"/>
      <c r="AT189" s="132"/>
      <c r="AU189" s="132"/>
      <c r="AV189" s="130"/>
      <c r="AW189" s="130"/>
      <c r="AX189" s="131"/>
      <c r="AY189" s="131"/>
      <c r="AZ189" s="130"/>
      <c r="BA189" s="130"/>
      <c r="BB189" s="132"/>
      <c r="BC189" s="132"/>
      <c r="BD189" s="130"/>
      <c r="BE189" s="130"/>
      <c r="BK189" s="9"/>
    </row>
    <row r="193" spans="32:32" ht="8.25" customHeight="1">
      <c r="AF193" s="18"/>
    </row>
  </sheetData>
  <mergeCells count="1171">
    <mergeCell ref="AL188:AM189"/>
    <mergeCell ref="AN188:AO189"/>
    <mergeCell ref="AP188:AQ189"/>
    <mergeCell ref="AR188:AS189"/>
    <mergeCell ref="AT188:AU189"/>
    <mergeCell ref="AV188:AW189"/>
    <mergeCell ref="AX188:AY189"/>
    <mergeCell ref="AZ188:BA189"/>
    <mergeCell ref="BB188:BC189"/>
    <mergeCell ref="BB186:BC187"/>
    <mergeCell ref="BD186:BE187"/>
    <mergeCell ref="AX186:AY187"/>
    <mergeCell ref="AZ186:BA187"/>
    <mergeCell ref="AL186:AM187"/>
    <mergeCell ref="AN186:AO187"/>
    <mergeCell ref="AP186:AQ187"/>
    <mergeCell ref="AR186:AS187"/>
    <mergeCell ref="AT186:AU187"/>
    <mergeCell ref="AV186:AW187"/>
    <mergeCell ref="BD188:BE189"/>
    <mergeCell ref="BB184:BC185"/>
    <mergeCell ref="BD184:BE185"/>
    <mergeCell ref="AL184:AM185"/>
    <mergeCell ref="AN184:AO185"/>
    <mergeCell ref="AP184:AQ185"/>
    <mergeCell ref="AR184:AS185"/>
    <mergeCell ref="AT184:AU185"/>
    <mergeCell ref="AV184:AW185"/>
    <mergeCell ref="AX184:AY185"/>
    <mergeCell ref="AZ184:BA185"/>
    <mergeCell ref="AL182:AM183"/>
    <mergeCell ref="AN182:AO183"/>
    <mergeCell ref="AP182:AQ183"/>
    <mergeCell ref="AR182:AS183"/>
    <mergeCell ref="AT182:AU183"/>
    <mergeCell ref="AV182:AW183"/>
    <mergeCell ref="BB182:BC183"/>
    <mergeCell ref="BD182:BE183"/>
    <mergeCell ref="AX182:AY183"/>
    <mergeCell ref="AZ182:BA183"/>
    <mergeCell ref="BB180:BC181"/>
    <mergeCell ref="BD180:BE181"/>
    <mergeCell ref="AL180:AM181"/>
    <mergeCell ref="AN180:AO181"/>
    <mergeCell ref="AP180:AQ181"/>
    <mergeCell ref="AR180:AS181"/>
    <mergeCell ref="AT180:AU181"/>
    <mergeCell ref="AV180:AW181"/>
    <mergeCell ref="AX180:AY181"/>
    <mergeCell ref="AZ180:BA181"/>
    <mergeCell ref="BB176:BC177"/>
    <mergeCell ref="BD176:BE177"/>
    <mergeCell ref="AX178:AY179"/>
    <mergeCell ref="AZ178:BA179"/>
    <mergeCell ref="BB178:BC179"/>
    <mergeCell ref="BD178:BE179"/>
    <mergeCell ref="AL178:AM179"/>
    <mergeCell ref="AN178:AO179"/>
    <mergeCell ref="AP178:AQ179"/>
    <mergeCell ref="AR178:AS179"/>
    <mergeCell ref="AT178:AU179"/>
    <mergeCell ref="AV178:AW179"/>
    <mergeCell ref="AL176:AM177"/>
    <mergeCell ref="AN176:AO177"/>
    <mergeCell ref="AP176:AQ177"/>
    <mergeCell ref="AR176:AS177"/>
    <mergeCell ref="AT176:AU177"/>
    <mergeCell ref="AV176:AW177"/>
    <mergeCell ref="AX176:AY177"/>
    <mergeCell ref="AZ176:BA177"/>
    <mergeCell ref="AP174:AQ175"/>
    <mergeCell ref="AR174:AS175"/>
    <mergeCell ref="AT174:AU175"/>
    <mergeCell ref="AV174:AW175"/>
    <mergeCell ref="BB174:BC175"/>
    <mergeCell ref="BD174:BE175"/>
    <mergeCell ref="AL174:AM175"/>
    <mergeCell ref="AN174:AO175"/>
    <mergeCell ref="AX174:AY175"/>
    <mergeCell ref="AZ174:BA175"/>
    <mergeCell ref="AP172:AQ173"/>
    <mergeCell ref="AR172:AS173"/>
    <mergeCell ref="AT172:AU173"/>
    <mergeCell ref="AV172:AW173"/>
    <mergeCell ref="BB172:BC173"/>
    <mergeCell ref="BD172:BE173"/>
    <mergeCell ref="AL172:AM173"/>
    <mergeCell ref="AN172:AO173"/>
    <mergeCell ref="AX172:AY173"/>
    <mergeCell ref="AZ172:BA173"/>
    <mergeCell ref="AP170:AQ171"/>
    <mergeCell ref="AR170:AS171"/>
    <mergeCell ref="AT170:AU171"/>
    <mergeCell ref="AV170:AW171"/>
    <mergeCell ref="AX170:AY171"/>
    <mergeCell ref="AZ170:BA171"/>
    <mergeCell ref="BB170:BC171"/>
    <mergeCell ref="BD170:BE171"/>
    <mergeCell ref="AL170:AM171"/>
    <mergeCell ref="AN170:AO171"/>
    <mergeCell ref="BD166:BE167"/>
    <mergeCell ref="AL168:AM169"/>
    <mergeCell ref="AN168:AO169"/>
    <mergeCell ref="AP168:AQ169"/>
    <mergeCell ref="AR168:AS169"/>
    <mergeCell ref="AT168:AU169"/>
    <mergeCell ref="AV168:AW169"/>
    <mergeCell ref="AX168:AY169"/>
    <mergeCell ref="AZ168:BA169"/>
    <mergeCell ref="BB168:BC169"/>
    <mergeCell ref="BD168:BE169"/>
    <mergeCell ref="AL166:AM167"/>
    <mergeCell ref="AN166:AO167"/>
    <mergeCell ref="AP166:AQ167"/>
    <mergeCell ref="AR166:AS167"/>
    <mergeCell ref="AT166:AU167"/>
    <mergeCell ref="AV166:AW167"/>
    <mergeCell ref="AX166:AY167"/>
    <mergeCell ref="AZ166:BA167"/>
    <mergeCell ref="BB166:BC167"/>
    <mergeCell ref="AP164:AQ165"/>
    <mergeCell ref="AR164:AS165"/>
    <mergeCell ref="AT164:AU165"/>
    <mergeCell ref="AV164:AW165"/>
    <mergeCell ref="BB164:BC165"/>
    <mergeCell ref="BD164:BE165"/>
    <mergeCell ref="AL164:AM165"/>
    <mergeCell ref="AN164:AO165"/>
    <mergeCell ref="AX164:AY165"/>
    <mergeCell ref="AZ164:BA165"/>
    <mergeCell ref="AP162:AQ163"/>
    <mergeCell ref="AR162:AS163"/>
    <mergeCell ref="AT162:AU163"/>
    <mergeCell ref="AV162:AW163"/>
    <mergeCell ref="BB162:BC163"/>
    <mergeCell ref="BD162:BE163"/>
    <mergeCell ref="AL162:AM163"/>
    <mergeCell ref="AN162:AO163"/>
    <mergeCell ref="AX162:AY163"/>
    <mergeCell ref="AZ162:BA163"/>
    <mergeCell ref="BD158:BE159"/>
    <mergeCell ref="AL160:AM161"/>
    <mergeCell ref="AN160:AO161"/>
    <mergeCell ref="AT160:AU161"/>
    <mergeCell ref="AV160:AW161"/>
    <mergeCell ref="AP160:AQ161"/>
    <mergeCell ref="AR160:AS161"/>
    <mergeCell ref="AX160:AY161"/>
    <mergeCell ref="AZ160:BA161"/>
    <mergeCell ref="BB160:BC161"/>
    <mergeCell ref="BD160:BE161"/>
    <mergeCell ref="AL158:AM159"/>
    <mergeCell ref="AN158:AO159"/>
    <mergeCell ref="AP158:AQ159"/>
    <mergeCell ref="AR158:AS159"/>
    <mergeCell ref="AT158:AU159"/>
    <mergeCell ref="AV158:AW159"/>
    <mergeCell ref="AX158:AY159"/>
    <mergeCell ref="AZ158:BA159"/>
    <mergeCell ref="BB158:BC159"/>
    <mergeCell ref="BD154:BE155"/>
    <mergeCell ref="AL156:AM157"/>
    <mergeCell ref="AN156:AO157"/>
    <mergeCell ref="AP156:AQ157"/>
    <mergeCell ref="AR156:AS157"/>
    <mergeCell ref="AT156:AU157"/>
    <mergeCell ref="AV156:AW157"/>
    <mergeCell ref="AX156:AY157"/>
    <mergeCell ref="AZ156:BA157"/>
    <mergeCell ref="BB156:BC157"/>
    <mergeCell ref="BD156:BE157"/>
    <mergeCell ref="AL154:AM155"/>
    <mergeCell ref="AN154:AO155"/>
    <mergeCell ref="AT154:AU155"/>
    <mergeCell ref="AV154:AW155"/>
    <mergeCell ref="AX154:AY155"/>
    <mergeCell ref="AZ154:BA155"/>
    <mergeCell ref="AP154:AQ155"/>
    <mergeCell ref="AR154:AS155"/>
    <mergeCell ref="BB154:BC155"/>
    <mergeCell ref="AV150:AW151"/>
    <mergeCell ref="AX150:AY151"/>
    <mergeCell ref="AZ150:BA151"/>
    <mergeCell ref="BB150:BC151"/>
    <mergeCell ref="BD150:BE151"/>
    <mergeCell ref="AT152:AU153"/>
    <mergeCell ref="AV152:AW153"/>
    <mergeCell ref="AX152:AY153"/>
    <mergeCell ref="AZ152:BA153"/>
    <mergeCell ref="BB152:BC153"/>
    <mergeCell ref="BD152:BE153"/>
    <mergeCell ref="AP150:AQ151"/>
    <mergeCell ref="AR150:AS151"/>
    <mergeCell ref="AL152:AM153"/>
    <mergeCell ref="AN152:AO153"/>
    <mergeCell ref="AL150:AM151"/>
    <mergeCell ref="AN150:AO151"/>
    <mergeCell ref="AP152:AQ153"/>
    <mergeCell ref="AR152:AS153"/>
    <mergeCell ref="AT150:AU151"/>
    <mergeCell ref="BD146:BE147"/>
    <mergeCell ref="AT148:AU149"/>
    <mergeCell ref="AV148:AW149"/>
    <mergeCell ref="AX148:AY149"/>
    <mergeCell ref="AZ148:BA149"/>
    <mergeCell ref="BB148:BC149"/>
    <mergeCell ref="BD148:BE149"/>
    <mergeCell ref="AL148:AM149"/>
    <mergeCell ref="AN148:AO149"/>
    <mergeCell ref="AP148:AQ149"/>
    <mergeCell ref="AR148:AS149"/>
    <mergeCell ref="AP146:AQ147"/>
    <mergeCell ref="AR146:AS147"/>
    <mergeCell ref="AX146:AY147"/>
    <mergeCell ref="AZ146:BA147"/>
    <mergeCell ref="AL146:AM147"/>
    <mergeCell ref="AN146:AO147"/>
    <mergeCell ref="AT146:AU147"/>
    <mergeCell ref="AV146:AW147"/>
    <mergeCell ref="BB146:BC147"/>
    <mergeCell ref="AP144:AQ145"/>
    <mergeCell ref="AR144:AS145"/>
    <mergeCell ref="AT144:AU145"/>
    <mergeCell ref="AV144:AW145"/>
    <mergeCell ref="AX144:AY145"/>
    <mergeCell ref="AZ144:BA145"/>
    <mergeCell ref="BB144:BC145"/>
    <mergeCell ref="BD144:BE145"/>
    <mergeCell ref="AL144:AM145"/>
    <mergeCell ref="AN144:AO145"/>
    <mergeCell ref="BD140:BE141"/>
    <mergeCell ref="BB142:BC143"/>
    <mergeCell ref="BD142:BE143"/>
    <mergeCell ref="AL142:AM143"/>
    <mergeCell ref="AN142:AO143"/>
    <mergeCell ref="AP142:AQ143"/>
    <mergeCell ref="AR142:AS143"/>
    <mergeCell ref="AT142:AU143"/>
    <mergeCell ref="AV142:AW143"/>
    <mergeCell ref="AX142:AY143"/>
    <mergeCell ref="AZ142:BA143"/>
    <mergeCell ref="AL140:AM141"/>
    <mergeCell ref="AN140:AO141"/>
    <mergeCell ref="AP140:AQ141"/>
    <mergeCell ref="AR140:AS141"/>
    <mergeCell ref="AT140:AU141"/>
    <mergeCell ref="AV140:AW141"/>
    <mergeCell ref="AX140:AY141"/>
    <mergeCell ref="AZ140:BA141"/>
    <mergeCell ref="BB140:BC141"/>
    <mergeCell ref="AL138:AM139"/>
    <mergeCell ref="AN138:AO139"/>
    <mergeCell ref="AP138:AQ139"/>
    <mergeCell ref="AR138:AS139"/>
    <mergeCell ref="AT138:AU139"/>
    <mergeCell ref="AV138:AW139"/>
    <mergeCell ref="BB138:BC139"/>
    <mergeCell ref="BD138:BE139"/>
    <mergeCell ref="AX138:AY139"/>
    <mergeCell ref="AZ138:BA139"/>
    <mergeCell ref="BD134:BE135"/>
    <mergeCell ref="AT136:AU137"/>
    <mergeCell ref="AV136:AW137"/>
    <mergeCell ref="BB136:BC137"/>
    <mergeCell ref="BD136:BE137"/>
    <mergeCell ref="AL136:AM137"/>
    <mergeCell ref="AN136:AO137"/>
    <mergeCell ref="AP136:AQ137"/>
    <mergeCell ref="AR136:AS137"/>
    <mergeCell ref="AX136:AY137"/>
    <mergeCell ref="AZ136:BA137"/>
    <mergeCell ref="AP134:AQ135"/>
    <mergeCell ref="AR134:AS135"/>
    <mergeCell ref="AL134:AM135"/>
    <mergeCell ref="AN134:AO135"/>
    <mergeCell ref="AT134:AU135"/>
    <mergeCell ref="AV134:AW135"/>
    <mergeCell ref="AX134:AY135"/>
    <mergeCell ref="AZ134:BA135"/>
    <mergeCell ref="BB134:BC135"/>
    <mergeCell ref="AT132:AU133"/>
    <mergeCell ref="AV132:AW133"/>
    <mergeCell ref="BB132:BC133"/>
    <mergeCell ref="BD132:BE133"/>
    <mergeCell ref="AL132:AM133"/>
    <mergeCell ref="AN132:AO133"/>
    <mergeCell ref="AP132:AQ133"/>
    <mergeCell ref="AR132:AS133"/>
    <mergeCell ref="AX132:AY133"/>
    <mergeCell ref="AZ132:BA133"/>
    <mergeCell ref="AP130:AQ131"/>
    <mergeCell ref="AR130:AS131"/>
    <mergeCell ref="AT130:AU131"/>
    <mergeCell ref="AV130:AW131"/>
    <mergeCell ref="BB130:BC131"/>
    <mergeCell ref="BD130:BE131"/>
    <mergeCell ref="AL130:AM131"/>
    <mergeCell ref="AN130:AO131"/>
    <mergeCell ref="AX130:AY131"/>
    <mergeCell ref="AZ130:BA131"/>
    <mergeCell ref="AP128:AQ129"/>
    <mergeCell ref="AR128:AS129"/>
    <mergeCell ref="AT128:AU129"/>
    <mergeCell ref="AV128:AW129"/>
    <mergeCell ref="AX128:AY129"/>
    <mergeCell ref="AZ128:BA129"/>
    <mergeCell ref="BB128:BC129"/>
    <mergeCell ref="BD128:BE129"/>
    <mergeCell ref="AL128:AM129"/>
    <mergeCell ref="AN128:AO129"/>
    <mergeCell ref="AT126:AU127"/>
    <mergeCell ref="AV126:AW127"/>
    <mergeCell ref="BB126:BC127"/>
    <mergeCell ref="BD126:BE127"/>
    <mergeCell ref="AL126:AM127"/>
    <mergeCell ref="AN126:AO127"/>
    <mergeCell ref="AP126:AQ127"/>
    <mergeCell ref="AR126:AS127"/>
    <mergeCell ref="AX126:AY127"/>
    <mergeCell ref="AZ126:BA127"/>
    <mergeCell ref="AT124:AU125"/>
    <mergeCell ref="AV124:AW125"/>
    <mergeCell ref="AX124:AY125"/>
    <mergeCell ref="AZ124:BA125"/>
    <mergeCell ref="BB124:BC125"/>
    <mergeCell ref="BD124:BE125"/>
    <mergeCell ref="AL124:AM125"/>
    <mergeCell ref="AN124:AO125"/>
    <mergeCell ref="AP124:AQ125"/>
    <mergeCell ref="AR124:AS125"/>
    <mergeCell ref="BD120:BE121"/>
    <mergeCell ref="AT122:AU123"/>
    <mergeCell ref="AV122:AW123"/>
    <mergeCell ref="AL122:AM123"/>
    <mergeCell ref="AN122:AO123"/>
    <mergeCell ref="AP122:AQ123"/>
    <mergeCell ref="AR122:AS123"/>
    <mergeCell ref="AX122:AY123"/>
    <mergeCell ref="AZ122:BA123"/>
    <mergeCell ref="BB122:BC123"/>
    <mergeCell ref="BD122:BE123"/>
    <mergeCell ref="AL120:AM121"/>
    <mergeCell ref="AN120:AO121"/>
    <mergeCell ref="AP120:AQ121"/>
    <mergeCell ref="AR120:AS121"/>
    <mergeCell ref="AT120:AU121"/>
    <mergeCell ref="AV120:AW121"/>
    <mergeCell ref="AX120:AY121"/>
    <mergeCell ref="AZ120:BA121"/>
    <mergeCell ref="BB120:BC121"/>
    <mergeCell ref="BD116:BE117"/>
    <mergeCell ref="AP118:AQ119"/>
    <mergeCell ref="AR118:AS119"/>
    <mergeCell ref="BB118:BC119"/>
    <mergeCell ref="BD118:BE119"/>
    <mergeCell ref="AL118:AM119"/>
    <mergeCell ref="AN118:AO119"/>
    <mergeCell ref="AT118:AU119"/>
    <mergeCell ref="AV118:AW119"/>
    <mergeCell ref="AX118:AY119"/>
    <mergeCell ref="AZ118:BA119"/>
    <mergeCell ref="AL116:AM117"/>
    <mergeCell ref="AN116:AO117"/>
    <mergeCell ref="AT116:AU117"/>
    <mergeCell ref="AV116:AW117"/>
    <mergeCell ref="AP116:AQ117"/>
    <mergeCell ref="AR116:AS117"/>
    <mergeCell ref="AX116:AY117"/>
    <mergeCell ref="AZ116:BA117"/>
    <mergeCell ref="BB116:BC117"/>
    <mergeCell ref="BD108:BE109"/>
    <mergeCell ref="AT114:AU115"/>
    <mergeCell ref="AV114:AW115"/>
    <mergeCell ref="BB114:BC115"/>
    <mergeCell ref="BD114:BE115"/>
    <mergeCell ref="AL114:AM115"/>
    <mergeCell ref="AN114:AO115"/>
    <mergeCell ref="AP114:AQ115"/>
    <mergeCell ref="AR114:AS115"/>
    <mergeCell ref="AX114:AY115"/>
    <mergeCell ref="AZ114:BA115"/>
    <mergeCell ref="AX108:AY109"/>
    <mergeCell ref="AZ108:BA109"/>
    <mergeCell ref="AL108:AM109"/>
    <mergeCell ref="AN108:AO109"/>
    <mergeCell ref="AP108:AQ109"/>
    <mergeCell ref="AR108:AS109"/>
    <mergeCell ref="AT108:AU109"/>
    <mergeCell ref="AV108:AW109"/>
    <mergeCell ref="BB108:BC109"/>
    <mergeCell ref="BD110:BE111"/>
    <mergeCell ref="AL112:AM113"/>
    <mergeCell ref="AN112:AO113"/>
    <mergeCell ref="AP112:AQ113"/>
    <mergeCell ref="AR112:AS113"/>
    <mergeCell ref="AT112:AU113"/>
    <mergeCell ref="AV112:AW113"/>
    <mergeCell ref="AX112:AY113"/>
    <mergeCell ref="AZ112:BA113"/>
    <mergeCell ref="BB112:BC113"/>
    <mergeCell ref="BD112:BE113"/>
    <mergeCell ref="AL110:AM111"/>
    <mergeCell ref="AN110:AO111"/>
    <mergeCell ref="AP110:AQ111"/>
    <mergeCell ref="AR110:AS111"/>
    <mergeCell ref="AT110:AU111"/>
    <mergeCell ref="AV110:AW111"/>
    <mergeCell ref="AX110:AY111"/>
    <mergeCell ref="AZ110:BA111"/>
    <mergeCell ref="BB110:BC111"/>
    <mergeCell ref="BD106:BE107"/>
    <mergeCell ref="AI104:AJ105"/>
    <mergeCell ref="AD104:AE105"/>
    <mergeCell ref="AF104:AG105"/>
    <mergeCell ref="AL104:AM105"/>
    <mergeCell ref="AN104:AO105"/>
    <mergeCell ref="AP104:AQ105"/>
    <mergeCell ref="AR104:AS105"/>
    <mergeCell ref="AT104:AU105"/>
    <mergeCell ref="AV104:AW105"/>
    <mergeCell ref="AX104:AY105"/>
    <mergeCell ref="AZ104:BA105"/>
    <mergeCell ref="BB104:BC105"/>
    <mergeCell ref="BD104:BE105"/>
    <mergeCell ref="AP106:AQ107"/>
    <mergeCell ref="AR106:AS107"/>
    <mergeCell ref="AL106:AM107"/>
    <mergeCell ref="AN106:AO107"/>
    <mergeCell ref="AT106:AU107"/>
    <mergeCell ref="AV106:AW107"/>
    <mergeCell ref="AX106:AY107"/>
    <mergeCell ref="AZ106:BA107"/>
    <mergeCell ref="BB106:BC107"/>
    <mergeCell ref="AD106:AE107"/>
    <mergeCell ref="AL98:AM99"/>
    <mergeCell ref="AN98:AO99"/>
    <mergeCell ref="BB102:BC103"/>
    <mergeCell ref="BD102:BE103"/>
    <mergeCell ref="AX102:AY103"/>
    <mergeCell ref="AZ102:BA103"/>
    <mergeCell ref="AP100:AQ101"/>
    <mergeCell ref="AR100:AS101"/>
    <mergeCell ref="AT100:AU101"/>
    <mergeCell ref="AV100:AW101"/>
    <mergeCell ref="AX100:AY101"/>
    <mergeCell ref="AZ100:BA101"/>
    <mergeCell ref="AL100:AM101"/>
    <mergeCell ref="AN100:AO101"/>
    <mergeCell ref="AL102:AM103"/>
    <mergeCell ref="AN102:AO103"/>
    <mergeCell ref="AP102:AQ103"/>
    <mergeCell ref="AR102:AS103"/>
    <mergeCell ref="AT102:AU103"/>
    <mergeCell ref="AV102:AW103"/>
    <mergeCell ref="BB100:BC101"/>
    <mergeCell ref="BD100:BE101"/>
    <mergeCell ref="BD90:BE91"/>
    <mergeCell ref="AP98:AQ99"/>
    <mergeCell ref="AR98:AS99"/>
    <mergeCell ref="AT98:AU99"/>
    <mergeCell ref="AV98:AW99"/>
    <mergeCell ref="AX98:AY99"/>
    <mergeCell ref="AZ98:BA99"/>
    <mergeCell ref="BB98:BC99"/>
    <mergeCell ref="BD98:BE99"/>
    <mergeCell ref="AT90:AU91"/>
    <mergeCell ref="AV90:AW91"/>
    <mergeCell ref="AL90:AM91"/>
    <mergeCell ref="AN90:AO91"/>
    <mergeCell ref="AP90:AQ91"/>
    <mergeCell ref="AR90:AS91"/>
    <mergeCell ref="AX90:AY91"/>
    <mergeCell ref="AZ90:BA91"/>
    <mergeCell ref="BB90:BC91"/>
    <mergeCell ref="BB96:BC97"/>
    <mergeCell ref="BD96:BE97"/>
    <mergeCell ref="AL96:AM97"/>
    <mergeCell ref="AN96:AO97"/>
    <mergeCell ref="AP96:AQ97"/>
    <mergeCell ref="AR96:AS97"/>
    <mergeCell ref="AT96:AU97"/>
    <mergeCell ref="AV96:AW97"/>
    <mergeCell ref="AX96:AY97"/>
    <mergeCell ref="AZ96:BA97"/>
    <mergeCell ref="AT94:AU95"/>
    <mergeCell ref="AV94:AW95"/>
    <mergeCell ref="BB94:BC95"/>
    <mergeCell ref="BD94:BE95"/>
    <mergeCell ref="AL94:AM95"/>
    <mergeCell ref="AN94:AO95"/>
    <mergeCell ref="AP94:AQ95"/>
    <mergeCell ref="AR94:AS95"/>
    <mergeCell ref="AX94:AY95"/>
    <mergeCell ref="AZ94:BA95"/>
    <mergeCell ref="AP92:AQ93"/>
    <mergeCell ref="AR92:AS93"/>
    <mergeCell ref="AT92:AU93"/>
    <mergeCell ref="AV92:AW93"/>
    <mergeCell ref="AX92:AY93"/>
    <mergeCell ref="AZ92:BA93"/>
    <mergeCell ref="BB92:BC93"/>
    <mergeCell ref="BD92:BE93"/>
    <mergeCell ref="AL92:AM93"/>
    <mergeCell ref="AN92:AO93"/>
    <mergeCell ref="AI78:AJ79"/>
    <mergeCell ref="AV86:AW87"/>
    <mergeCell ref="AL86:AM87"/>
    <mergeCell ref="AN86:AO87"/>
    <mergeCell ref="AX86:AY87"/>
    <mergeCell ref="AZ86:BA87"/>
    <mergeCell ref="BB86:BC87"/>
    <mergeCell ref="AL82:AM83"/>
    <mergeCell ref="AN82:AO83"/>
    <mergeCell ref="BB82:BC83"/>
    <mergeCell ref="BD82:BE83"/>
    <mergeCell ref="AP82:AQ83"/>
    <mergeCell ref="AR82:AS83"/>
    <mergeCell ref="AT82:AU83"/>
    <mergeCell ref="AV82:AW83"/>
    <mergeCell ref="AX82:AY83"/>
    <mergeCell ref="AF78:AG79"/>
    <mergeCell ref="AT78:AU79"/>
    <mergeCell ref="AV78:AW79"/>
    <mergeCell ref="AL78:AM79"/>
    <mergeCell ref="AN78:AO79"/>
    <mergeCell ref="AP78:AQ79"/>
    <mergeCell ref="AR78:AS79"/>
    <mergeCell ref="AX78:AY79"/>
    <mergeCell ref="AP88:AQ89"/>
    <mergeCell ref="AR88:AS89"/>
    <mergeCell ref="AT88:AU89"/>
    <mergeCell ref="AV88:AW89"/>
    <mergeCell ref="AX88:AY89"/>
    <mergeCell ref="AZ88:BA89"/>
    <mergeCell ref="BB88:BC89"/>
    <mergeCell ref="BD88:BE89"/>
    <mergeCell ref="AL88:AM89"/>
    <mergeCell ref="AN88:AO89"/>
    <mergeCell ref="BD86:BE87"/>
    <mergeCell ref="AT84:AU85"/>
    <mergeCell ref="AV84:AW85"/>
    <mergeCell ref="AX84:AY85"/>
    <mergeCell ref="AZ84:BA85"/>
    <mergeCell ref="BB84:BC85"/>
    <mergeCell ref="BD84:BE85"/>
    <mergeCell ref="AL84:AM85"/>
    <mergeCell ref="AN84:AO85"/>
    <mergeCell ref="AP84:AQ85"/>
    <mergeCell ref="AR84:AS85"/>
    <mergeCell ref="AP86:AQ87"/>
    <mergeCell ref="AR86:AS87"/>
    <mergeCell ref="AT86:AU87"/>
    <mergeCell ref="AR72:AS73"/>
    <mergeCell ref="AZ82:BA83"/>
    <mergeCell ref="BD76:BE77"/>
    <mergeCell ref="AT80:AU81"/>
    <mergeCell ref="AV80:AW81"/>
    <mergeCell ref="BB80:BC81"/>
    <mergeCell ref="BD80:BE81"/>
    <mergeCell ref="AL80:AM81"/>
    <mergeCell ref="AN80:AO81"/>
    <mergeCell ref="AP80:AQ81"/>
    <mergeCell ref="AR80:AS81"/>
    <mergeCell ref="AX80:AY81"/>
    <mergeCell ref="AZ80:BA81"/>
    <mergeCell ref="AZ78:BA79"/>
    <mergeCell ref="BB78:BC79"/>
    <mergeCell ref="BD78:BE79"/>
    <mergeCell ref="AL76:AM77"/>
    <mergeCell ref="AN76:AO77"/>
    <mergeCell ref="AX76:AY77"/>
    <mergeCell ref="AZ76:BA77"/>
    <mergeCell ref="AP76:AQ77"/>
    <mergeCell ref="AR76:AS77"/>
    <mergeCell ref="AT76:AU77"/>
    <mergeCell ref="AV76:AW77"/>
    <mergeCell ref="BB76:BC77"/>
    <mergeCell ref="BB70:BC71"/>
    <mergeCell ref="BD70:BE71"/>
    <mergeCell ref="AL70:AM71"/>
    <mergeCell ref="AN70:AO71"/>
    <mergeCell ref="AP70:AQ71"/>
    <mergeCell ref="AR70:AS71"/>
    <mergeCell ref="AT70:AU71"/>
    <mergeCell ref="AV70:AW71"/>
    <mergeCell ref="AX70:AY71"/>
    <mergeCell ref="AZ70:BA71"/>
    <mergeCell ref="AI68:AJ69"/>
    <mergeCell ref="AD68:AE69"/>
    <mergeCell ref="AF68:AG69"/>
    <mergeCell ref="AP74:AQ75"/>
    <mergeCell ref="AR74:AS75"/>
    <mergeCell ref="AT74:AU75"/>
    <mergeCell ref="AV74:AW75"/>
    <mergeCell ref="BB74:BC75"/>
    <mergeCell ref="BD74:BE75"/>
    <mergeCell ref="AL74:AM75"/>
    <mergeCell ref="AN74:AO75"/>
    <mergeCell ref="AX74:AY75"/>
    <mergeCell ref="AZ74:BA75"/>
    <mergeCell ref="AT72:AU73"/>
    <mergeCell ref="AV72:AW73"/>
    <mergeCell ref="AX72:AY73"/>
    <mergeCell ref="AZ72:BA73"/>
    <mergeCell ref="BB72:BC73"/>
    <mergeCell ref="BD72:BE73"/>
    <mergeCell ref="AL72:AM73"/>
    <mergeCell ref="AN72:AO73"/>
    <mergeCell ref="AP72:AQ73"/>
    <mergeCell ref="AB68:AC69"/>
    <mergeCell ref="AL68:AM69"/>
    <mergeCell ref="AN68:AO69"/>
    <mergeCell ref="AP68:AQ69"/>
    <mergeCell ref="AR68:AS69"/>
    <mergeCell ref="AT68:AU69"/>
    <mergeCell ref="AT66:AU67"/>
    <mergeCell ref="AV66:AW67"/>
    <mergeCell ref="AX66:AY67"/>
    <mergeCell ref="AZ66:BA67"/>
    <mergeCell ref="BB66:BC67"/>
    <mergeCell ref="BD66:BE67"/>
    <mergeCell ref="AL66:AM67"/>
    <mergeCell ref="AN66:AO67"/>
    <mergeCell ref="AP66:AQ67"/>
    <mergeCell ref="AR66:AS67"/>
    <mergeCell ref="AP64:AQ65"/>
    <mergeCell ref="AR64:AS65"/>
    <mergeCell ref="AX64:AY65"/>
    <mergeCell ref="AZ64:BA65"/>
    <mergeCell ref="BB64:BC65"/>
    <mergeCell ref="BD64:BE65"/>
    <mergeCell ref="AL64:AM65"/>
    <mergeCell ref="AN64:AO65"/>
    <mergeCell ref="AT64:AU65"/>
    <mergeCell ref="AV64:AW65"/>
    <mergeCell ref="AV68:AW69"/>
    <mergeCell ref="AX68:AY69"/>
    <mergeCell ref="AZ68:BA69"/>
    <mergeCell ref="BB68:BC69"/>
    <mergeCell ref="BD68:BE69"/>
    <mergeCell ref="AT62:AU63"/>
    <mergeCell ref="AV62:AW63"/>
    <mergeCell ref="AX62:AY63"/>
    <mergeCell ref="AZ62:BA63"/>
    <mergeCell ref="BB62:BC63"/>
    <mergeCell ref="BD62:BE63"/>
    <mergeCell ref="AL62:AM63"/>
    <mergeCell ref="AN62:AO63"/>
    <mergeCell ref="AP62:AQ63"/>
    <mergeCell ref="AR62:AS63"/>
    <mergeCell ref="BD44:BE45"/>
    <mergeCell ref="AT60:AU61"/>
    <mergeCell ref="AV60:AW61"/>
    <mergeCell ref="AL60:AM61"/>
    <mergeCell ref="AN60:AO61"/>
    <mergeCell ref="AP60:AQ61"/>
    <mergeCell ref="AR60:AS61"/>
    <mergeCell ref="AX60:AY61"/>
    <mergeCell ref="AZ60:BA61"/>
    <mergeCell ref="BB60:BC61"/>
    <mergeCell ref="BD60:BE61"/>
    <mergeCell ref="AL44:AM45"/>
    <mergeCell ref="AN44:AO45"/>
    <mergeCell ref="AP44:AQ45"/>
    <mergeCell ref="AR44:AS45"/>
    <mergeCell ref="AT44:AU45"/>
    <mergeCell ref="AV44:AW45"/>
    <mergeCell ref="AX44:AY45"/>
    <mergeCell ref="AZ44:BA45"/>
    <mergeCell ref="BB44:BC45"/>
    <mergeCell ref="AL56:AM57"/>
    <mergeCell ref="AN56:AO57"/>
    <mergeCell ref="AT56:AU57"/>
    <mergeCell ref="AV56:AW57"/>
    <mergeCell ref="AX56:AY57"/>
    <mergeCell ref="AZ56:BA57"/>
    <mergeCell ref="BB56:BC57"/>
    <mergeCell ref="BD56:BE57"/>
    <mergeCell ref="AP58:AQ59"/>
    <mergeCell ref="AR58:AS59"/>
    <mergeCell ref="AL58:AM59"/>
    <mergeCell ref="AN58:AO59"/>
    <mergeCell ref="AP56:AQ57"/>
    <mergeCell ref="AR56:AS57"/>
    <mergeCell ref="AT58:AU59"/>
    <mergeCell ref="AV58:AW59"/>
    <mergeCell ref="AX58:AY59"/>
    <mergeCell ref="AZ58:BA59"/>
    <mergeCell ref="BB58:BC59"/>
    <mergeCell ref="BD58:BE59"/>
    <mergeCell ref="AL54:AM55"/>
    <mergeCell ref="AN54:AO55"/>
    <mergeCell ref="AP54:AQ55"/>
    <mergeCell ref="AR54:AS55"/>
    <mergeCell ref="AX54:AY55"/>
    <mergeCell ref="AZ54:BA55"/>
    <mergeCell ref="BB54:BC55"/>
    <mergeCell ref="BD54:BE55"/>
    <mergeCell ref="AT54:AU55"/>
    <mergeCell ref="AV54:AW55"/>
    <mergeCell ref="BD52:BE53"/>
    <mergeCell ref="AP48:AQ49"/>
    <mergeCell ref="AR48:AS49"/>
    <mergeCell ref="AX48:AY49"/>
    <mergeCell ref="AZ48:BA49"/>
    <mergeCell ref="AT48:AU49"/>
    <mergeCell ref="AV48:AW49"/>
    <mergeCell ref="AL48:AM49"/>
    <mergeCell ref="AN48:AO49"/>
    <mergeCell ref="BB48:BC49"/>
    <mergeCell ref="BD48:BE49"/>
    <mergeCell ref="AP52:AQ53"/>
    <mergeCell ref="AR52:AS53"/>
    <mergeCell ref="AT52:AU53"/>
    <mergeCell ref="AV52:AW53"/>
    <mergeCell ref="AX52:AY53"/>
    <mergeCell ref="AZ52:BA53"/>
    <mergeCell ref="AL52:AM53"/>
    <mergeCell ref="AN52:AO53"/>
    <mergeCell ref="BB52:BC53"/>
    <mergeCell ref="AL50:AM51"/>
    <mergeCell ref="AN50:AO51"/>
    <mergeCell ref="AL32:AM33"/>
    <mergeCell ref="AN32:AO33"/>
    <mergeCell ref="AT32:AU33"/>
    <mergeCell ref="AV32:AW33"/>
    <mergeCell ref="AP50:AQ51"/>
    <mergeCell ref="AR50:AS51"/>
    <mergeCell ref="AT50:AU51"/>
    <mergeCell ref="AV50:AW51"/>
    <mergeCell ref="BB50:BC51"/>
    <mergeCell ref="BD50:BE51"/>
    <mergeCell ref="AX50:AY51"/>
    <mergeCell ref="AZ50:BA51"/>
    <mergeCell ref="AL46:AM47"/>
    <mergeCell ref="AN46:AO47"/>
    <mergeCell ref="AP46:AQ47"/>
    <mergeCell ref="AR46:AS47"/>
    <mergeCell ref="AT46:AU47"/>
    <mergeCell ref="AV46:AW47"/>
    <mergeCell ref="BB46:BC47"/>
    <mergeCell ref="BD46:BE47"/>
    <mergeCell ref="AX46:AY47"/>
    <mergeCell ref="AZ46:BA47"/>
    <mergeCell ref="AP42:AQ43"/>
    <mergeCell ref="AR42:AS43"/>
    <mergeCell ref="AT42:AU43"/>
    <mergeCell ref="AV42:AW43"/>
    <mergeCell ref="BB42:BC43"/>
    <mergeCell ref="BD42:BE43"/>
    <mergeCell ref="AX42:AY43"/>
    <mergeCell ref="AZ42:BA43"/>
    <mergeCell ref="AL42:AM43"/>
    <mergeCell ref="AN42:AO43"/>
    <mergeCell ref="AT40:AU41"/>
    <mergeCell ref="AV40:AW41"/>
    <mergeCell ref="BB40:BC41"/>
    <mergeCell ref="BD40:BE41"/>
    <mergeCell ref="AL40:AM41"/>
    <mergeCell ref="AN40:AO41"/>
    <mergeCell ref="AP40:AQ41"/>
    <mergeCell ref="AR40:AS41"/>
    <mergeCell ref="AX40:AY41"/>
    <mergeCell ref="AZ40:BA41"/>
    <mergeCell ref="AL34:AM35"/>
    <mergeCell ref="AN34:AO35"/>
    <mergeCell ref="AT34:AU35"/>
    <mergeCell ref="AV34:AW35"/>
    <mergeCell ref="AX34:AY35"/>
    <mergeCell ref="AZ34:BA35"/>
    <mergeCell ref="BB38:BC39"/>
    <mergeCell ref="BD38:BE39"/>
    <mergeCell ref="AP38:AQ39"/>
    <mergeCell ref="AR38:AS39"/>
    <mergeCell ref="AL38:AM39"/>
    <mergeCell ref="AN38:AO39"/>
    <mergeCell ref="AT38:AU39"/>
    <mergeCell ref="AV38:AW39"/>
    <mergeCell ref="AX38:AY39"/>
    <mergeCell ref="AZ38:BA39"/>
    <mergeCell ref="BB34:BC35"/>
    <mergeCell ref="BD34:BE35"/>
    <mergeCell ref="AL36:AM37"/>
    <mergeCell ref="AN36:AO37"/>
    <mergeCell ref="AT36:AU37"/>
    <mergeCell ref="AV36:AW37"/>
    <mergeCell ref="AX36:AY37"/>
    <mergeCell ref="AZ36:BA37"/>
    <mergeCell ref="BB36:BC37"/>
    <mergeCell ref="BD36:BE37"/>
    <mergeCell ref="AP32:AQ33"/>
    <mergeCell ref="AR32:AS33"/>
    <mergeCell ref="AP34:AQ35"/>
    <mergeCell ref="AR34:AS35"/>
    <mergeCell ref="AP36:AQ37"/>
    <mergeCell ref="AR36:AS37"/>
    <mergeCell ref="AX26:AY27"/>
    <mergeCell ref="AZ26:BA27"/>
    <mergeCell ref="BB26:BC27"/>
    <mergeCell ref="BD26:BE27"/>
    <mergeCell ref="AX28:AY29"/>
    <mergeCell ref="AZ28:BA29"/>
    <mergeCell ref="BB28:BC29"/>
    <mergeCell ref="BD28:BE29"/>
    <mergeCell ref="BB30:BC31"/>
    <mergeCell ref="BD30:BE31"/>
    <mergeCell ref="AT26:AU27"/>
    <mergeCell ref="AV26:AW27"/>
    <mergeCell ref="AZ30:BA31"/>
    <mergeCell ref="AX32:AY33"/>
    <mergeCell ref="AZ32:BA33"/>
    <mergeCell ref="BB32:BC33"/>
    <mergeCell ref="BD32:BE33"/>
    <mergeCell ref="AL28:AM29"/>
    <mergeCell ref="AN28:AO29"/>
    <mergeCell ref="AP28:AQ29"/>
    <mergeCell ref="AR28:AS29"/>
    <mergeCell ref="AT28:AU29"/>
    <mergeCell ref="AV28:AW29"/>
    <mergeCell ref="AL26:AM27"/>
    <mergeCell ref="AN26:AO27"/>
    <mergeCell ref="AP26:AQ27"/>
    <mergeCell ref="AR26:AS27"/>
    <mergeCell ref="AL30:AM31"/>
    <mergeCell ref="AN30:AO31"/>
    <mergeCell ref="AP30:AQ31"/>
    <mergeCell ref="AR30:AS31"/>
    <mergeCell ref="AT30:AU31"/>
    <mergeCell ref="AV30:AW31"/>
    <mergeCell ref="AX30:AY31"/>
    <mergeCell ref="AL24:AM25"/>
    <mergeCell ref="AN24:AO25"/>
    <mergeCell ref="AP24:AQ25"/>
    <mergeCell ref="AR24:AS25"/>
    <mergeCell ref="AX24:AY25"/>
    <mergeCell ref="AZ24:BA25"/>
    <mergeCell ref="BB24:BC25"/>
    <mergeCell ref="BD24:BE25"/>
    <mergeCell ref="AT24:AU25"/>
    <mergeCell ref="AV24:AW25"/>
    <mergeCell ref="BD20:BE21"/>
    <mergeCell ref="AP22:AQ23"/>
    <mergeCell ref="AR22:AS23"/>
    <mergeCell ref="AT22:AU23"/>
    <mergeCell ref="AV22:AW23"/>
    <mergeCell ref="BB22:BC23"/>
    <mergeCell ref="BD22:BE23"/>
    <mergeCell ref="AL22:AM23"/>
    <mergeCell ref="AN22:AO23"/>
    <mergeCell ref="AX22:AY23"/>
    <mergeCell ref="AZ22:BA23"/>
    <mergeCell ref="AX20:AY21"/>
    <mergeCell ref="AZ20:BA21"/>
    <mergeCell ref="AL20:AM21"/>
    <mergeCell ref="AN20:AO21"/>
    <mergeCell ref="AP20:AQ21"/>
    <mergeCell ref="AR20:AS21"/>
    <mergeCell ref="AT20:AU21"/>
    <mergeCell ref="AV20:AW21"/>
    <mergeCell ref="BB20:BC21"/>
    <mergeCell ref="BD16:BE17"/>
    <mergeCell ref="AL18:AM19"/>
    <mergeCell ref="AN18:AO19"/>
    <mergeCell ref="AP18:AQ19"/>
    <mergeCell ref="AR18:AS19"/>
    <mergeCell ref="AT18:AU19"/>
    <mergeCell ref="AV18:AW19"/>
    <mergeCell ref="AX18:AY19"/>
    <mergeCell ref="AZ18:BA19"/>
    <mergeCell ref="BB18:BC19"/>
    <mergeCell ref="BD18:BE19"/>
    <mergeCell ref="AL16:AM17"/>
    <mergeCell ref="AN16:AO17"/>
    <mergeCell ref="AP16:AQ17"/>
    <mergeCell ref="AR16:AS17"/>
    <mergeCell ref="AT16:AU17"/>
    <mergeCell ref="AV16:AW17"/>
    <mergeCell ref="AX16:AY17"/>
    <mergeCell ref="AZ16:BA17"/>
    <mergeCell ref="BB16:BC17"/>
    <mergeCell ref="BD12:BE13"/>
    <mergeCell ref="AL14:AM15"/>
    <mergeCell ref="AN14:AO15"/>
    <mergeCell ref="AP14:AQ15"/>
    <mergeCell ref="AR14:AS15"/>
    <mergeCell ref="AT14:AU15"/>
    <mergeCell ref="AV14:AW15"/>
    <mergeCell ref="AX14:AY15"/>
    <mergeCell ref="AZ14:BA15"/>
    <mergeCell ref="BB14:BC15"/>
    <mergeCell ref="BD14:BE15"/>
    <mergeCell ref="AN12:AO13"/>
    <mergeCell ref="AL12:AM13"/>
    <mergeCell ref="AP12:AQ13"/>
    <mergeCell ref="AR12:AS13"/>
    <mergeCell ref="AT12:AU13"/>
    <mergeCell ref="AV12:AW13"/>
    <mergeCell ref="AX12:AY13"/>
    <mergeCell ref="AZ12:BA13"/>
    <mergeCell ref="BB12:BC13"/>
    <mergeCell ref="AP1:AS2"/>
    <mergeCell ref="AL1:AO2"/>
    <mergeCell ref="BB1:BE2"/>
    <mergeCell ref="AX1:BA2"/>
    <mergeCell ref="AT1:AW2"/>
    <mergeCell ref="AL3:AO4"/>
    <mergeCell ref="AP3:AS4"/>
    <mergeCell ref="AT3:AW4"/>
    <mergeCell ref="AX3:BA4"/>
    <mergeCell ref="BB3:BE4"/>
    <mergeCell ref="C62:D63"/>
    <mergeCell ref="G35:H36"/>
    <mergeCell ref="G92:H93"/>
    <mergeCell ref="W14:X15"/>
    <mergeCell ref="AA20:AB21"/>
    <mergeCell ref="AF42:AG43"/>
    <mergeCell ref="AD76:AE77"/>
    <mergeCell ref="W84:X85"/>
    <mergeCell ref="AD20:AE21"/>
    <mergeCell ref="AF22:AG23"/>
    <mergeCell ref="AI22:AJ23"/>
    <mergeCell ref="S32:T33"/>
    <mergeCell ref="V32:W33"/>
    <mergeCell ref="Z24:AA25"/>
    <mergeCell ref="Z12:AA13"/>
    <mergeCell ref="AC12:AD13"/>
    <mergeCell ref="AF12:AG13"/>
    <mergeCell ref="AI12:AJ13"/>
    <mergeCell ref="AF16:AG17"/>
    <mergeCell ref="AI16:AJ17"/>
    <mergeCell ref="AI42:AJ43"/>
    <mergeCell ref="AD18:AE19"/>
    <mergeCell ref="AF18:AG19"/>
    <mergeCell ref="AI18:AJ19"/>
    <mergeCell ref="U52:V53"/>
    <mergeCell ref="X52:Y53"/>
    <mergeCell ref="AF36:AG37"/>
    <mergeCell ref="AI36:AJ37"/>
    <mergeCell ref="AF38:AG39"/>
    <mergeCell ref="AI38:AJ39"/>
    <mergeCell ref="AF40:AG41"/>
    <mergeCell ref="AI40:AJ41"/>
    <mergeCell ref="AI26:AJ27"/>
    <mergeCell ref="AI28:AJ29"/>
    <mergeCell ref="AF30:AG31"/>
    <mergeCell ref="AI30:AJ31"/>
    <mergeCell ref="Z34:AA35"/>
    <mergeCell ref="AF34:AG35"/>
    <mergeCell ref="AI34:AJ35"/>
    <mergeCell ref="AD24:AE25"/>
    <mergeCell ref="AF24:AG25"/>
    <mergeCell ref="AI24:AJ25"/>
    <mergeCell ref="AC28:AD29"/>
    <mergeCell ref="AF26:AG27"/>
    <mergeCell ref="AC34:AD35"/>
    <mergeCell ref="AF28:AG29"/>
    <mergeCell ref="X56:Y57"/>
    <mergeCell ref="AA56:AB57"/>
    <mergeCell ref="AD56:AE57"/>
    <mergeCell ref="AF56:AG57"/>
    <mergeCell ref="AI56:AJ57"/>
    <mergeCell ref="AF58:AG59"/>
    <mergeCell ref="AI58:AJ59"/>
    <mergeCell ref="AI50:AJ51"/>
    <mergeCell ref="AI52:AJ53"/>
    <mergeCell ref="AC50:AD51"/>
    <mergeCell ref="AI54:AJ55"/>
    <mergeCell ref="AD54:AE55"/>
    <mergeCell ref="AF54:AG55"/>
    <mergeCell ref="AF50:AG51"/>
    <mergeCell ref="AF52:AG53"/>
    <mergeCell ref="AF66:AG67"/>
    <mergeCell ref="AF44:AG45"/>
    <mergeCell ref="AI44:AJ45"/>
    <mergeCell ref="Y68:Z69"/>
    <mergeCell ref="AI62:AJ63"/>
    <mergeCell ref="AI66:AJ67"/>
    <mergeCell ref="AI64:AJ65"/>
    <mergeCell ref="AI60:AJ61"/>
    <mergeCell ref="AF62:AG63"/>
    <mergeCell ref="AD60:AE61"/>
    <mergeCell ref="AF60:AG61"/>
    <mergeCell ref="I124:J125"/>
    <mergeCell ref="AD118:AE119"/>
    <mergeCell ref="AF118:AG119"/>
    <mergeCell ref="AI118:AJ119"/>
    <mergeCell ref="AI80:AJ81"/>
    <mergeCell ref="AF82:AG83"/>
    <mergeCell ref="AI82:AJ83"/>
    <mergeCell ref="AG46:AJ47"/>
    <mergeCell ref="AF76:AG77"/>
    <mergeCell ref="AI76:AJ77"/>
    <mergeCell ref="W80:X81"/>
    <mergeCell ref="Y80:Z81"/>
    <mergeCell ref="AB80:AC81"/>
    <mergeCell ref="AF80:AG81"/>
    <mergeCell ref="AD82:AE83"/>
    <mergeCell ref="AI72:AJ73"/>
    <mergeCell ref="AI74:AJ75"/>
    <mergeCell ref="AF74:AG75"/>
    <mergeCell ref="AF72:AG73"/>
    <mergeCell ref="AC72:AD73"/>
    <mergeCell ref="AD62:AE63"/>
    <mergeCell ref="AD64:AE65"/>
    <mergeCell ref="AF64:AG65"/>
    <mergeCell ref="AD66:AE67"/>
    <mergeCell ref="AI92:AJ93"/>
    <mergeCell ref="AI94:AJ95"/>
    <mergeCell ref="AI96:AJ97"/>
    <mergeCell ref="AB92:AC93"/>
    <mergeCell ref="AD92:AE93"/>
    <mergeCell ref="AF92:AG93"/>
    <mergeCell ref="AF94:AG95"/>
    <mergeCell ref="Y84:Z85"/>
    <mergeCell ref="AB84:AC85"/>
    <mergeCell ref="AD86:AE87"/>
    <mergeCell ref="AF86:AG87"/>
    <mergeCell ref="AI86:AJ87"/>
    <mergeCell ref="X94:Y95"/>
    <mergeCell ref="U94:V95"/>
    <mergeCell ref="W102:X103"/>
    <mergeCell ref="Z102:AA103"/>
    <mergeCell ref="AB98:AC99"/>
    <mergeCell ref="AD98:AE99"/>
    <mergeCell ref="AF98:AG99"/>
    <mergeCell ref="AF88:AG89"/>
    <mergeCell ref="AI88:AJ89"/>
    <mergeCell ref="AI98:AJ99"/>
    <mergeCell ref="AC102:AD103"/>
    <mergeCell ref="AF102:AG103"/>
    <mergeCell ref="AI102:AJ103"/>
    <mergeCell ref="AI124:AJ125"/>
    <mergeCell ref="AI126:AJ127"/>
    <mergeCell ref="X142:Y143"/>
    <mergeCell ref="AF146:AG147"/>
    <mergeCell ref="AI146:AJ147"/>
    <mergeCell ref="AF148:AG149"/>
    <mergeCell ref="AI148:AJ149"/>
    <mergeCell ref="X150:Y151"/>
    <mergeCell ref="AF106:AG107"/>
    <mergeCell ref="AI106:AJ107"/>
    <mergeCell ref="AF96:AG97"/>
    <mergeCell ref="O131:P132"/>
    <mergeCell ref="W110:X111"/>
    <mergeCell ref="Z110:AA111"/>
    <mergeCell ref="AI110:AJ111"/>
    <mergeCell ref="AI112:AJ113"/>
    <mergeCell ref="AF110:AG111"/>
    <mergeCell ref="AB112:AC113"/>
    <mergeCell ref="AD112:AE113"/>
    <mergeCell ref="AF112:AG113"/>
    <mergeCell ref="AF122:AG123"/>
    <mergeCell ref="AD122:AE123"/>
    <mergeCell ref="AD124:AE125"/>
    <mergeCell ref="AF124:AG125"/>
    <mergeCell ref="AD126:AE127"/>
    <mergeCell ref="AF126:AG127"/>
    <mergeCell ref="Q98:R99"/>
    <mergeCell ref="N167:O168"/>
    <mergeCell ref="AI158:AJ159"/>
    <mergeCell ref="AF158:AG159"/>
    <mergeCell ref="X160:Y161"/>
    <mergeCell ref="AI164:AJ165"/>
    <mergeCell ref="AD152:AE153"/>
    <mergeCell ref="AI152:AJ153"/>
    <mergeCell ref="AF152:AG153"/>
    <mergeCell ref="AD154:AE155"/>
    <mergeCell ref="AF154:AG155"/>
    <mergeCell ref="AI154:AJ155"/>
    <mergeCell ref="T168:U169"/>
    <mergeCell ref="S142:T143"/>
    <mergeCell ref="AF128:AG129"/>
    <mergeCell ref="AI128:AJ129"/>
    <mergeCell ref="AF160:AG161"/>
    <mergeCell ref="AI114:AJ115"/>
    <mergeCell ref="AI116:AJ117"/>
    <mergeCell ref="AF114:AG115"/>
    <mergeCell ref="AF116:AG117"/>
    <mergeCell ref="AC116:AD117"/>
    <mergeCell ref="AI122:AJ123"/>
    <mergeCell ref="AI136:AJ137"/>
    <mergeCell ref="Z138:AA139"/>
    <mergeCell ref="AC138:AD139"/>
    <mergeCell ref="AF140:AG141"/>
    <mergeCell ref="AI140:AJ141"/>
    <mergeCell ref="X138:Y139"/>
    <mergeCell ref="AI160:AJ161"/>
    <mergeCell ref="AC160:AD161"/>
    <mergeCell ref="AF162:AG163"/>
    <mergeCell ref="AI162:AJ163"/>
    <mergeCell ref="AF168:AG169"/>
    <mergeCell ref="AF170:AG171"/>
    <mergeCell ref="Z130:AA131"/>
    <mergeCell ref="AC130:AD131"/>
    <mergeCell ref="AF132:AG133"/>
    <mergeCell ref="AI132:AJ133"/>
    <mergeCell ref="AF130:AG131"/>
    <mergeCell ref="AI130:AJ131"/>
    <mergeCell ref="AA150:AB151"/>
    <mergeCell ref="Z142:AA143"/>
    <mergeCell ref="AC142:AD143"/>
    <mergeCell ref="AF144:AG145"/>
    <mergeCell ref="AI144:AJ145"/>
    <mergeCell ref="Z160:AA161"/>
    <mergeCell ref="Z134:AA135"/>
    <mergeCell ref="AC134:AD135"/>
    <mergeCell ref="AF136:AG137"/>
    <mergeCell ref="AZ9:BA10"/>
    <mergeCell ref="AI178:AJ179"/>
    <mergeCell ref="AI180:AJ181"/>
    <mergeCell ref="AF176:AG177"/>
    <mergeCell ref="AF178:AG179"/>
    <mergeCell ref="AF180:AG181"/>
    <mergeCell ref="AC178:AD179"/>
    <mergeCell ref="AF164:AG165"/>
    <mergeCell ref="AG156:AJ157"/>
    <mergeCell ref="AI184:AJ185"/>
    <mergeCell ref="AI188:AJ189"/>
    <mergeCell ref="AF188:AG189"/>
    <mergeCell ref="AC188:AD189"/>
    <mergeCell ref="X188:Y189"/>
    <mergeCell ref="Z188:AA189"/>
    <mergeCell ref="Z178:AA179"/>
    <mergeCell ref="AF182:AG183"/>
    <mergeCell ref="AI182:AJ183"/>
    <mergeCell ref="Z174:AA175"/>
    <mergeCell ref="AC174:AD175"/>
    <mergeCell ref="AF174:AG175"/>
    <mergeCell ref="AI174:AJ175"/>
    <mergeCell ref="AI176:AJ177"/>
    <mergeCell ref="AI172:AJ173"/>
    <mergeCell ref="AB172:AC173"/>
    <mergeCell ref="AD172:AE173"/>
    <mergeCell ref="AF172:AG173"/>
    <mergeCell ref="AF184:AG185"/>
    <mergeCell ref="W168:X169"/>
    <mergeCell ref="AI168:AJ169"/>
    <mergeCell ref="AI170:AJ171"/>
    <mergeCell ref="AC166:AD167"/>
    <mergeCell ref="BB9:BC10"/>
    <mergeCell ref="BD9:BE10"/>
    <mergeCell ref="AJ5:AK6"/>
    <mergeCell ref="AJ7:AK8"/>
    <mergeCell ref="AJ9:AK10"/>
    <mergeCell ref="AL5:AM6"/>
    <mergeCell ref="AN5:AO6"/>
    <mergeCell ref="AP5:AQ6"/>
    <mergeCell ref="AR5:AS6"/>
    <mergeCell ref="AT5:AU6"/>
    <mergeCell ref="AV5:AW6"/>
    <mergeCell ref="AX5:AY6"/>
    <mergeCell ref="AZ5:BA6"/>
    <mergeCell ref="BB5:BC6"/>
    <mergeCell ref="BD5:BE6"/>
    <mergeCell ref="AL7:AM8"/>
    <mergeCell ref="AN7:AO8"/>
    <mergeCell ref="AP7:AQ8"/>
    <mergeCell ref="AR7:AS8"/>
    <mergeCell ref="AT7:AU8"/>
    <mergeCell ref="AV7:AW8"/>
    <mergeCell ref="AX7:AY8"/>
    <mergeCell ref="AZ7:BA8"/>
    <mergeCell ref="BB7:BC8"/>
    <mergeCell ref="BD7:BE8"/>
    <mergeCell ref="AL9:AM10"/>
    <mergeCell ref="AN9:AO10"/>
    <mergeCell ref="AP9:AQ10"/>
    <mergeCell ref="AR9:AS10"/>
    <mergeCell ref="AT9:AU10"/>
    <mergeCell ref="AV9:AW10"/>
    <mergeCell ref="AX9:AY10"/>
  </mergeCells>
  <pageMargins left="0.70866141732283472" right="0.70866141732283472" top="0.74803149606299213" bottom="0.74803149606299213" header="0.31496062992125984" footer="0.31496062992125984"/>
  <pageSetup paperSize="8" scale="9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S5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timr.analyse</cp:lastModifiedBy>
  <cp:lastPrinted>2012-06-22T07:16:26Z</cp:lastPrinted>
  <dcterms:created xsi:type="dcterms:W3CDTF">2011-05-27T07:18:41Z</dcterms:created>
  <dcterms:modified xsi:type="dcterms:W3CDTF">2013-06-03T09:43:36Z</dcterms:modified>
</cp:coreProperties>
</file>