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95" yWindow="4665" windowWidth="13575" windowHeight="11190" activeTab="6"/>
  </bookViews>
  <sheets>
    <sheet name="Sheet1" sheetId="1" r:id="rId1"/>
    <sheet name="Sheet7" sheetId="7" r:id="rId2"/>
    <sheet name="Sheet6" sheetId="6" r:id="rId3"/>
    <sheet name="Sheet2" sheetId="2" r:id="rId4"/>
    <sheet name="Sheet3" sheetId="3" r:id="rId5"/>
    <sheet name="Sheet4" sheetId="4" r:id="rId6"/>
    <sheet name="S2 Table 29" sheetId="5" r:id="rId7"/>
  </sheets>
  <calcPr calcId="145621"/>
</workbook>
</file>

<file path=xl/calcChain.xml><?xml version="1.0" encoding="utf-8"?>
<calcChain xmlns="http://schemas.openxmlformats.org/spreadsheetml/2006/main">
  <c r="I41" i="4" l="1"/>
  <c r="I40" i="4"/>
  <c r="R41" i="4" l="1"/>
  <c r="Q41" i="4"/>
  <c r="O41" i="4"/>
  <c r="N41" i="4"/>
  <c r="M41" i="4"/>
  <c r="K41" i="4"/>
  <c r="H41" i="4"/>
  <c r="E41" i="4"/>
  <c r="D41" i="4"/>
  <c r="S40" i="4"/>
  <c r="R40" i="4"/>
  <c r="Q40" i="4"/>
  <c r="P40" i="4"/>
  <c r="O40" i="4"/>
  <c r="N40" i="4"/>
  <c r="M40" i="4"/>
  <c r="L40" i="4"/>
  <c r="K40" i="4"/>
  <c r="J40" i="4"/>
  <c r="H40" i="4"/>
  <c r="F40" i="4"/>
  <c r="E40" i="4"/>
  <c r="D40" i="4"/>
  <c r="G5" i="4"/>
  <c r="G41" i="4" s="1"/>
  <c r="C18" i="3"/>
  <c r="F21" i="3"/>
  <c r="D21" i="3"/>
  <c r="I18" i="3"/>
  <c r="H18" i="3"/>
  <c r="G18" i="3"/>
  <c r="G21" i="3" s="1"/>
  <c r="E18" i="3"/>
  <c r="I11" i="3"/>
  <c r="H11" i="3"/>
  <c r="E11" i="3"/>
  <c r="C11" i="3"/>
  <c r="N19" i="2"/>
  <c r="M19" i="2"/>
  <c r="K19" i="2"/>
  <c r="I19" i="2"/>
  <c r="G19" i="2"/>
  <c r="F19" i="2"/>
  <c r="E19" i="2"/>
  <c r="C19" i="2"/>
  <c r="N18" i="2"/>
  <c r="M18" i="2"/>
  <c r="K18" i="2"/>
  <c r="I18" i="2"/>
  <c r="G18" i="2"/>
  <c r="F18" i="2"/>
  <c r="E18" i="2"/>
  <c r="C18" i="2"/>
  <c r="L17" i="2"/>
  <c r="J17" i="2"/>
  <c r="H17" i="2"/>
  <c r="D17" i="2"/>
  <c r="L16" i="2"/>
  <c r="J16" i="2"/>
  <c r="H16" i="2"/>
  <c r="D16" i="2"/>
  <c r="L15" i="2"/>
  <c r="J15" i="2"/>
  <c r="H15" i="2"/>
  <c r="D15" i="2"/>
  <c r="L14" i="2"/>
  <c r="J14" i="2"/>
  <c r="H14" i="2"/>
  <c r="D14" i="2"/>
  <c r="L13" i="2"/>
  <c r="L19" i="2" s="1"/>
  <c r="J13" i="2"/>
  <c r="J19" i="2" s="1"/>
  <c r="H13" i="2"/>
  <c r="H19" i="2" s="1"/>
  <c r="D13" i="2"/>
  <c r="D19" i="2" s="1"/>
  <c r="N12" i="2"/>
  <c r="M12" i="2"/>
  <c r="K12" i="2"/>
  <c r="I12" i="2"/>
  <c r="G12" i="2"/>
  <c r="F12" i="2"/>
  <c r="E12" i="2"/>
  <c r="C12" i="2"/>
  <c r="N11" i="2"/>
  <c r="M11" i="2"/>
  <c r="K11" i="2"/>
  <c r="I11" i="2"/>
  <c r="G11" i="2"/>
  <c r="F11" i="2"/>
  <c r="E11" i="2"/>
  <c r="C11" i="2"/>
  <c r="L10" i="2"/>
  <c r="J10" i="2"/>
  <c r="H10" i="2"/>
  <c r="D10" i="2"/>
  <c r="L9" i="2"/>
  <c r="J9" i="2"/>
  <c r="H9" i="2"/>
  <c r="D9" i="2"/>
  <c r="L8" i="2"/>
  <c r="J8" i="2"/>
  <c r="H8" i="2"/>
  <c r="D8" i="2"/>
  <c r="L7" i="2"/>
  <c r="J7" i="2"/>
  <c r="H7" i="2"/>
  <c r="D7" i="2"/>
  <c r="L6" i="2"/>
  <c r="L12" i="2" s="1"/>
  <c r="J6" i="2"/>
  <c r="J12" i="2" s="1"/>
  <c r="H6" i="2"/>
  <c r="H12" i="2" s="1"/>
  <c r="D6" i="2"/>
  <c r="D12" i="2" s="1"/>
  <c r="G40" i="4" l="1"/>
  <c r="I21" i="3"/>
  <c r="C21" i="3"/>
  <c r="E21" i="3"/>
  <c r="H21" i="3"/>
  <c r="C20" i="2"/>
  <c r="F20" i="2"/>
  <c r="I20" i="2"/>
  <c r="M20" i="2"/>
  <c r="E20" i="2"/>
  <c r="G20" i="2"/>
  <c r="K20" i="2"/>
  <c r="N20" i="2"/>
  <c r="D11" i="2"/>
  <c r="H11" i="2"/>
  <c r="J11" i="2"/>
  <c r="L11" i="2"/>
  <c r="D18" i="2"/>
  <c r="D20" i="2" s="1"/>
  <c r="H18" i="2"/>
  <c r="H20" i="2" s="1"/>
  <c r="J18" i="2"/>
  <c r="J20" i="2" s="1"/>
  <c r="L18" i="2"/>
  <c r="L20" i="2" s="1"/>
</calcChain>
</file>

<file path=xl/sharedStrings.xml><?xml version="1.0" encoding="utf-8"?>
<sst xmlns="http://schemas.openxmlformats.org/spreadsheetml/2006/main" count="161" uniqueCount="100">
  <si>
    <t>Mean</t>
  </si>
  <si>
    <t>Range</t>
  </si>
  <si>
    <t>Age (years)</t>
  </si>
  <si>
    <t>50-89</t>
  </si>
  <si>
    <t>6.70-22.72</t>
  </si>
  <si>
    <t>26.4-123.4</t>
  </si>
  <si>
    <t>3.4-15.6</t>
  </si>
  <si>
    <t xml:space="preserve"> Total RNA (µg/ml blood)</t>
  </si>
  <si>
    <t xml:space="preserve"> DNA        (µg/ml blood)</t>
  </si>
  <si>
    <r>
      <t>White Cells   (10</t>
    </r>
    <r>
      <rPr>
        <vertAlign val="superscript"/>
        <sz val="11"/>
        <color theme="1"/>
        <rFont val="Arial Black"/>
        <family val="2"/>
      </rPr>
      <t>6</t>
    </r>
    <r>
      <rPr>
        <sz val="11"/>
        <color theme="1"/>
        <rFont val="Arial Black"/>
        <family val="2"/>
      </rPr>
      <t xml:space="preserve"> / ml blood)</t>
    </r>
  </si>
  <si>
    <t>62.63 ± 9.15</t>
  </si>
  <si>
    <t>14.58 ± 4.47</t>
  </si>
  <si>
    <t>52.77 ± 20.75</t>
  </si>
  <si>
    <t>6.96 ± 2.54</t>
  </si>
  <si>
    <t>Sample</t>
  </si>
  <si>
    <t>RNA</t>
  </si>
  <si>
    <t>DNA</t>
  </si>
  <si>
    <t>WBC</t>
  </si>
  <si>
    <t xml:space="preserve">                            Neutrophils                </t>
  </si>
  <si>
    <t xml:space="preserve">              Lymphocytes</t>
  </si>
  <si>
    <t xml:space="preserve">               Monocytes</t>
  </si>
  <si>
    <t>RBC</t>
  </si>
  <si>
    <t>Platelet</t>
  </si>
  <si>
    <t>Number</t>
  </si>
  <si>
    <t>µg/ml</t>
  </si>
  <si>
    <t>pg/cell</t>
  </si>
  <si>
    <t>%</t>
  </si>
  <si>
    <t>LOW RNA</t>
  </si>
  <si>
    <t>SD</t>
  </si>
  <si>
    <t>HIGH RNA</t>
  </si>
  <si>
    <t>Fold increase</t>
  </si>
  <si>
    <t xml:space="preserve">Sample </t>
  </si>
  <si>
    <t>Total RNA</t>
  </si>
  <si>
    <t xml:space="preserve">                           GAPDH</t>
  </si>
  <si>
    <t xml:space="preserve">                      ACTB</t>
  </si>
  <si>
    <t xml:space="preserve">                HPRT</t>
  </si>
  <si>
    <t xml:space="preserve">Sample Group </t>
  </si>
  <si>
    <t>(µg/ml blood)</t>
  </si>
  <si>
    <t>(U/ng RNA )</t>
  </si>
  <si>
    <t>LOW</t>
  </si>
  <si>
    <t>HIGH</t>
  </si>
  <si>
    <t>Probability Test</t>
  </si>
  <si>
    <t>NS</t>
  </si>
  <si>
    <t>P&lt; 0.05</t>
  </si>
  <si>
    <t xml:space="preserve">Fold Increase </t>
  </si>
  <si>
    <r>
      <t>(U/ml blood x 10</t>
    </r>
    <r>
      <rPr>
        <vertAlign val="superscript"/>
        <sz val="11"/>
        <color theme="1"/>
        <rFont val="Arial Black"/>
        <family val="2"/>
      </rPr>
      <t>3</t>
    </r>
    <r>
      <rPr>
        <sz val="12"/>
        <color theme="1"/>
        <rFont val="Arial Black"/>
        <family val="2"/>
      </rPr>
      <t>)</t>
    </r>
  </si>
  <si>
    <t>162M</t>
  </si>
  <si>
    <t>152M</t>
  </si>
  <si>
    <t>Patient ID</t>
  </si>
  <si>
    <t>Age</t>
  </si>
  <si>
    <t>Ethnicity</t>
  </si>
  <si>
    <t>Total RNA (µg/ml blood)</t>
  </si>
  <si>
    <t>large RNA  (µg/ml blood)</t>
  </si>
  <si>
    <t>small RNA  (µg/ml blood)</t>
  </si>
  <si>
    <t>DNA (ug/ml blood)</t>
  </si>
  <si>
    <r>
      <t>WBC counts (10</t>
    </r>
    <r>
      <rPr>
        <vertAlign val="superscript"/>
        <sz val="10"/>
        <color indexed="8"/>
        <rFont val="Arial Black"/>
        <family val="2"/>
      </rPr>
      <t>3</t>
    </r>
    <r>
      <rPr>
        <sz val="10"/>
        <color indexed="8"/>
        <rFont val="Arial Black"/>
        <family val="2"/>
      </rPr>
      <t xml:space="preserve"> µl blood)</t>
    </r>
  </si>
  <si>
    <t>pg RNA / cell</t>
  </si>
  <si>
    <r>
      <t>Lymphocytes (x 10</t>
    </r>
    <r>
      <rPr>
        <vertAlign val="superscript"/>
        <sz val="10"/>
        <color indexed="8"/>
        <rFont val="Arial Black"/>
        <family val="2"/>
      </rPr>
      <t xml:space="preserve">3 </t>
    </r>
    <r>
      <rPr>
        <sz val="10"/>
        <color indexed="8"/>
        <rFont val="Arial Black"/>
        <family val="2"/>
      </rPr>
      <t>/µl blood)</t>
    </r>
  </si>
  <si>
    <r>
      <t>Monocytes  (x 10</t>
    </r>
    <r>
      <rPr>
        <vertAlign val="superscript"/>
        <sz val="10"/>
        <color indexed="8"/>
        <rFont val="Arial Black"/>
        <family val="2"/>
      </rPr>
      <t>3</t>
    </r>
    <r>
      <rPr>
        <sz val="10"/>
        <color indexed="8"/>
        <rFont val="Arial Black"/>
        <family val="2"/>
      </rPr>
      <t xml:space="preserve"> /µl blood)</t>
    </r>
  </si>
  <si>
    <r>
      <t>Eosinophils  (x 10</t>
    </r>
    <r>
      <rPr>
        <vertAlign val="superscript"/>
        <sz val="10"/>
        <color indexed="8"/>
        <rFont val="Arial Black"/>
        <family val="2"/>
      </rPr>
      <t>3</t>
    </r>
    <r>
      <rPr>
        <sz val="10"/>
        <color indexed="8"/>
        <rFont val="Arial Black"/>
        <family val="2"/>
      </rPr>
      <t xml:space="preserve"> /µl blood)</t>
    </r>
  </si>
  <si>
    <r>
      <t>Basophils  (x 10</t>
    </r>
    <r>
      <rPr>
        <vertAlign val="superscript"/>
        <sz val="10"/>
        <color indexed="8"/>
        <rFont val="Arial Black"/>
        <family val="2"/>
      </rPr>
      <t>3</t>
    </r>
    <r>
      <rPr>
        <sz val="10"/>
        <color indexed="8"/>
        <rFont val="Arial Black"/>
        <family val="2"/>
      </rPr>
      <t xml:space="preserve"> /µl blood)</t>
    </r>
  </si>
  <si>
    <r>
      <t>Immature Granulocytes  (x 10</t>
    </r>
    <r>
      <rPr>
        <vertAlign val="superscript"/>
        <sz val="10"/>
        <color indexed="8"/>
        <rFont val="Arial Black"/>
        <family val="2"/>
      </rPr>
      <t>3</t>
    </r>
    <r>
      <rPr>
        <sz val="10"/>
        <color indexed="8"/>
        <rFont val="Arial Black"/>
        <family val="2"/>
      </rPr>
      <t xml:space="preserve"> /µl blood)</t>
    </r>
  </si>
  <si>
    <r>
      <t>Platelets ( x 10</t>
    </r>
    <r>
      <rPr>
        <vertAlign val="superscript"/>
        <sz val="10"/>
        <color indexed="8"/>
        <rFont val="Arial Black"/>
        <family val="2"/>
      </rPr>
      <t>3</t>
    </r>
    <r>
      <rPr>
        <sz val="10"/>
        <color indexed="8"/>
        <rFont val="Arial Black"/>
        <family val="2"/>
      </rPr>
      <t xml:space="preserve"> /µl blood)</t>
    </r>
  </si>
  <si>
    <t>RIN</t>
  </si>
  <si>
    <t>Cau</t>
  </si>
  <si>
    <t>IN/IT</t>
  </si>
  <si>
    <t>AA</t>
  </si>
  <si>
    <t>His</t>
  </si>
  <si>
    <r>
      <rPr>
        <sz val="10"/>
        <color indexed="8"/>
        <rFont val="Calibri"/>
        <family val="2"/>
      </rPr>
      <t xml:space="preserve">± </t>
    </r>
    <r>
      <rPr>
        <sz val="10"/>
        <color indexed="8"/>
        <rFont val="Arial Black"/>
        <family val="2"/>
      </rPr>
      <t>1 SD</t>
    </r>
  </si>
  <si>
    <t>177M</t>
  </si>
  <si>
    <t>160M</t>
  </si>
  <si>
    <t>167M</t>
  </si>
  <si>
    <t>171M</t>
  </si>
  <si>
    <t>164M</t>
  </si>
  <si>
    <t>94M</t>
  </si>
  <si>
    <t>96M</t>
  </si>
  <si>
    <t>102M</t>
  </si>
  <si>
    <r>
      <t>Neutrophils  (x 10</t>
    </r>
    <r>
      <rPr>
        <vertAlign val="superscript"/>
        <sz val="10"/>
        <color indexed="8"/>
        <rFont val="Arial Black"/>
        <family val="2"/>
      </rPr>
      <t>3</t>
    </r>
    <r>
      <rPr>
        <sz val="10"/>
        <color indexed="8"/>
        <rFont val="Arial Black"/>
        <family val="2"/>
      </rPr>
      <t xml:space="preserve"> / µl blood)</t>
    </r>
  </si>
  <si>
    <r>
      <t xml:space="preserve"> RBC's     ( x 10</t>
    </r>
    <r>
      <rPr>
        <vertAlign val="superscript"/>
        <sz val="10"/>
        <color indexed="8"/>
        <rFont val="Arial Black"/>
        <family val="2"/>
      </rPr>
      <t>6</t>
    </r>
    <r>
      <rPr>
        <sz val="10"/>
        <color indexed="8"/>
        <rFont val="Arial Black"/>
        <family val="2"/>
      </rPr>
      <t xml:space="preserve"> / µl blood)</t>
    </r>
  </si>
  <si>
    <t>Hematocrit (%)</t>
  </si>
  <si>
    <t>Gene</t>
  </si>
  <si>
    <t>NCBI Reference Sequence</t>
  </si>
  <si>
    <t>Forward primer (5' to 3')</t>
  </si>
  <si>
    <t>Reverse primer (5' to 3')</t>
  </si>
  <si>
    <t>Product Size (bp)</t>
  </si>
  <si>
    <t>GAPDH</t>
  </si>
  <si>
    <t>ACTB</t>
  </si>
  <si>
    <t>HPRT1</t>
  </si>
  <si>
    <t>NM_002046.6</t>
  </si>
  <si>
    <t>NM_001101.3</t>
  </si>
  <si>
    <t>NM_000194.2</t>
  </si>
  <si>
    <t>TCCTGGAAGATGGTGATGGGA</t>
  </si>
  <si>
    <t>AGTTCACAATGTGGCCGAGG</t>
  </si>
  <si>
    <t>AGTGGGGTGGCTTTTAGGATG</t>
  </si>
  <si>
    <t>GCTGAGGATTTGGAAAGGGTGT</t>
  </si>
  <si>
    <t>CAAATTCCATGGCACCGTCA</t>
  </si>
  <si>
    <t>TCTCGAGCAAGACGTTCAGT</t>
  </si>
  <si>
    <r>
      <t>10</t>
    </r>
    <r>
      <rPr>
        <vertAlign val="superscript"/>
        <sz val="11"/>
        <color theme="1"/>
        <rFont val="Arial Black"/>
        <family val="2"/>
      </rPr>
      <t>3</t>
    </r>
    <r>
      <rPr>
        <sz val="11"/>
        <color theme="1"/>
        <rFont val="Arial Black"/>
        <family val="2"/>
      </rPr>
      <t>/µl</t>
    </r>
  </si>
  <si>
    <r>
      <t>10</t>
    </r>
    <r>
      <rPr>
        <vertAlign val="superscript"/>
        <sz val="11"/>
        <color theme="1"/>
        <rFont val="Arial Black"/>
        <family val="2"/>
      </rPr>
      <t>6</t>
    </r>
    <r>
      <rPr>
        <sz val="11"/>
        <color theme="1"/>
        <rFont val="Arial Black"/>
        <family val="2"/>
      </rPr>
      <t>/µl</t>
    </r>
  </si>
  <si>
    <t xml:space="preserve"> S2 Table. PCR Primer Compositions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</si>
</sst>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vertAlign val="superscript"/>
      <sz val="11"/>
      <color theme="1"/>
      <name val="Arial Black"/>
      <family val="2"/>
    </font>
    <font>
      <sz val="12"/>
      <color theme="1"/>
      <name val="Arial Black"/>
      <family val="2"/>
    </font>
    <font>
      <sz val="10"/>
      <color theme="1"/>
      <name val="Arial Black"/>
      <family val="2"/>
    </font>
    <font>
      <b/>
      <sz val="10"/>
      <color theme="1"/>
      <name val="Arial"/>
      <family val="2"/>
    </font>
    <font>
      <sz val="10"/>
      <name val="Arial Black"/>
      <family val="2"/>
    </font>
    <font>
      <vertAlign val="superscript"/>
      <sz val="10"/>
      <color indexed="8"/>
      <name val="Arial Black"/>
      <family val="2"/>
    </font>
    <font>
      <sz val="10"/>
      <color indexed="8"/>
      <name val="Arial Black"/>
      <family val="2"/>
    </font>
    <font>
      <sz val="10"/>
      <color indexed="8"/>
      <name val="Calibri"/>
      <family val="2"/>
    </font>
    <font>
      <sz val="14"/>
      <color theme="1"/>
      <name val="Arial Black"/>
      <family val="2"/>
    </font>
    <font>
      <sz val="11"/>
      <name val="Arial Black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2" fontId="4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1" fillId="0" borderId="1" xfId="0" applyNumberFormat="1" applyFont="1" applyBorder="1"/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6" xfId="0" applyNumberFormat="1" applyFont="1" applyBorder="1"/>
    <xf numFmtId="2" fontId="1" fillId="0" borderId="17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0" fillId="0" borderId="0" xfId="0" applyNumberFormat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Border="1"/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5" xfId="0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center"/>
    </xf>
    <xf numFmtId="0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4" fillId="0" borderId="20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1" fontId="1" fillId="0" borderId="19" xfId="0" applyNumberFormat="1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4" xfId="0" applyBorder="1"/>
    <xf numFmtId="0" fontId="0" fillId="0" borderId="26" xfId="0" applyBorder="1"/>
    <xf numFmtId="2" fontId="5" fillId="0" borderId="20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0" fillId="0" borderId="6" xfId="0" applyBorder="1"/>
    <xf numFmtId="0" fontId="4" fillId="0" borderId="1" xfId="0" applyFont="1" applyBorder="1" applyAlignment="1"/>
    <xf numFmtId="0" fontId="1" fillId="0" borderId="14" xfId="0" applyFont="1" applyBorder="1" applyAlignment="1">
      <alignment horizontal="center"/>
    </xf>
    <xf numFmtId="11" fontId="4" fillId="0" borderId="2" xfId="0" applyNumberFormat="1" applyFont="1" applyBorder="1" applyAlignment="1">
      <alignment horizontal="center"/>
    </xf>
    <xf numFmtId="11" fontId="4" fillId="0" borderId="1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/>
    </xf>
    <xf numFmtId="2" fontId="4" fillId="0" borderId="35" xfId="0" applyNumberFormat="1" applyFont="1" applyFill="1" applyBorder="1" applyAlignment="1">
      <alignment horizontal="center"/>
    </xf>
    <xf numFmtId="2" fontId="4" fillId="0" borderId="36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2" fontId="4" fillId="0" borderId="38" xfId="0" applyNumberFormat="1" applyFont="1" applyFill="1" applyBorder="1" applyAlignment="1">
      <alignment horizontal="center"/>
    </xf>
    <xf numFmtId="2" fontId="4" fillId="0" borderId="38" xfId="0" applyNumberFormat="1" applyFont="1" applyBorder="1" applyAlignment="1">
      <alignment horizontal="center"/>
    </xf>
    <xf numFmtId="2" fontId="4" fillId="0" borderId="39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Border="1"/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1" fillId="0" borderId="16" xfId="0" applyNumberFormat="1" applyFont="1" applyBorder="1" applyAlignment="1">
      <alignment horizontal="center"/>
    </xf>
    <xf numFmtId="1" fontId="11" fillId="0" borderId="19" xfId="0" applyNumberFormat="1" applyFont="1" applyBorder="1" applyAlignment="1">
      <alignment horizontal="center"/>
    </xf>
    <xf numFmtId="1" fontId="12" fillId="0" borderId="13" xfId="0" applyNumberFormat="1" applyFont="1" applyBorder="1" applyAlignment="1"/>
    <xf numFmtId="164" fontId="1" fillId="0" borderId="2" xfId="0" applyNumberFormat="1" applyFont="1" applyBorder="1" applyAlignment="1">
      <alignment horizontal="center"/>
    </xf>
    <xf numFmtId="1" fontId="13" fillId="0" borderId="19" xfId="0" applyNumberFormat="1" applyFont="1" applyBorder="1" applyAlignment="1"/>
    <xf numFmtId="2" fontId="12" fillId="0" borderId="13" xfId="0" applyNumberFormat="1" applyFont="1" applyBorder="1" applyAlignment="1"/>
    <xf numFmtId="2" fontId="14" fillId="0" borderId="14" xfId="0" applyNumberFormat="1" applyFont="1" applyBorder="1" applyAlignment="1">
      <alignment horizontal="center"/>
    </xf>
    <xf numFmtId="164" fontId="14" fillId="0" borderId="14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2" fontId="13" fillId="0" borderId="19" xfId="0" applyNumberFormat="1" applyFont="1" applyBorder="1" applyAlignment="1"/>
    <xf numFmtId="2" fontId="12" fillId="0" borderId="19" xfId="0" applyNumberFormat="1" applyFont="1" applyBorder="1" applyAlignment="1"/>
    <xf numFmtId="2" fontId="14" fillId="0" borderId="20" xfId="0" applyNumberFormat="1" applyFont="1" applyBorder="1" applyAlignment="1">
      <alignment horizontal="center"/>
    </xf>
    <xf numFmtId="164" fontId="14" fillId="0" borderId="20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19" xfId="0" applyNumberFormat="1" applyFont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95250</xdr:rowOff>
    </xdr:from>
    <xdr:to>
      <xdr:col>4</xdr:col>
      <xdr:colOff>809625</xdr:colOff>
      <xdr:row>0</xdr:row>
      <xdr:rowOff>352425</xdr:rowOff>
    </xdr:to>
    <xdr:sp macro="" textlink="">
      <xdr:nvSpPr>
        <xdr:cNvPr id="2" name="TextBox 1"/>
        <xdr:cNvSpPr txBox="1"/>
      </xdr:nvSpPr>
      <xdr:spPr>
        <a:xfrm>
          <a:off x="200025" y="95250"/>
          <a:ext cx="50863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 Black" panose="020B0A04020102020204" pitchFamily="34" charset="0"/>
            </a:rPr>
            <a:t>Table 1. </a:t>
          </a:r>
          <a:r>
            <a:rPr lang="en-US" sz="1000">
              <a:latin typeface="Arial Black" panose="020B0A04020102020204" pitchFamily="34" charset="0"/>
            </a:rPr>
            <a:t>Total </a:t>
          </a:r>
          <a:r>
            <a:rPr lang="en-US" sz="1100">
              <a:latin typeface="Arial Black" panose="020B0A04020102020204" pitchFamily="34" charset="0"/>
            </a:rPr>
            <a:t>RNA, DNA and white cell content</a:t>
          </a:r>
          <a:r>
            <a:rPr lang="en-US" sz="1100" baseline="0">
              <a:latin typeface="Arial Black" panose="020B0A04020102020204" pitchFamily="34" charset="0"/>
            </a:rPr>
            <a:t> in human blood</a:t>
          </a:r>
          <a:r>
            <a:rPr lang="en-US" sz="1100">
              <a:latin typeface="Arial Black" panose="020B0A04020102020204" pitchFamily="34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95250</xdr:rowOff>
    </xdr:from>
    <xdr:to>
      <xdr:col>13</xdr:col>
      <xdr:colOff>504825</xdr:colOff>
      <xdr:row>2</xdr:row>
      <xdr:rowOff>361950</xdr:rowOff>
    </xdr:to>
    <xdr:sp macro="" textlink="">
      <xdr:nvSpPr>
        <xdr:cNvPr id="2" name="TextBox 1"/>
        <xdr:cNvSpPr txBox="1"/>
      </xdr:nvSpPr>
      <xdr:spPr>
        <a:xfrm>
          <a:off x="161925" y="476250"/>
          <a:ext cx="86391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Table 2. Total RNA Levels and Cell Counts in Individuals with Low and High Blood RNA Concentrations</a:t>
          </a:r>
          <a:endParaRPr lang="en-US" sz="1100">
            <a:latin typeface="Arial Black" panose="020B0A040201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38100</xdr:rowOff>
    </xdr:from>
    <xdr:ext cx="9886950" cy="345544"/>
    <xdr:sp macro="" textlink="">
      <xdr:nvSpPr>
        <xdr:cNvPr id="2" name="TextBox 1"/>
        <xdr:cNvSpPr txBox="1"/>
      </xdr:nvSpPr>
      <xdr:spPr>
        <a:xfrm>
          <a:off x="0" y="419100"/>
          <a:ext cx="9886950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>
              <a:latin typeface="Arial Black" panose="020B0A04020102020204" pitchFamily="34" charset="0"/>
            </a:rPr>
            <a:t>Table 3. Normalized Gene Expression </a:t>
          </a:r>
          <a:r>
            <a:rPr lang="en-US" sz="1400" baseline="0">
              <a:latin typeface="Arial Black" panose="020B0A04020102020204" pitchFamily="34" charset="0"/>
            </a:rPr>
            <a:t>in Individuals with Low and High Blood RNA Concentrations</a:t>
          </a:r>
          <a:endParaRPr lang="en-US" sz="1400">
            <a:latin typeface="Arial Black" panose="020B0A040201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609600</xdr:colOff>
      <xdr:row>3</xdr:row>
      <xdr:rowOff>171450</xdr:rowOff>
    </xdr:from>
    <xdr:ext cx="184731" cy="264560"/>
    <xdr:sp macro="" textlink="">
      <xdr:nvSpPr>
        <xdr:cNvPr id="2" name="TextBox 1"/>
        <xdr:cNvSpPr txBox="1"/>
      </xdr:nvSpPr>
      <xdr:spPr>
        <a:xfrm>
          <a:off x="2505075" y="112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5</xdr:col>
      <xdr:colOff>19051</xdr:colOff>
      <xdr:row>2</xdr:row>
      <xdr:rowOff>133350</xdr:rowOff>
    </xdr:from>
    <xdr:to>
      <xdr:col>14</xdr:col>
      <xdr:colOff>523876</xdr:colOff>
      <xdr:row>2</xdr:row>
      <xdr:rowOff>504825</xdr:rowOff>
    </xdr:to>
    <xdr:sp macro="" textlink="">
      <xdr:nvSpPr>
        <xdr:cNvPr id="3" name="TextBox 2"/>
        <xdr:cNvSpPr txBox="1"/>
      </xdr:nvSpPr>
      <xdr:spPr>
        <a:xfrm>
          <a:off x="3181351" y="514350"/>
          <a:ext cx="739140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 Black" panose="020B0A04020102020204" pitchFamily="34" charset="0"/>
            </a:rPr>
            <a:t>S1 Table. RNA, DNA and Complete Blood Cell Analysis of 35 Donors age 50-89 years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4"/>
    </sheetView>
  </sheetViews>
  <sheetFormatPr defaultRowHeight="15" x14ac:dyDescent="0.25"/>
  <cols>
    <col min="1" max="1" width="15.28515625" customWidth="1"/>
    <col min="2" max="2" width="16.42578125" customWidth="1"/>
    <col min="3" max="4" width="17.7109375" customWidth="1"/>
    <col min="5" max="5" width="16.140625" customWidth="1"/>
  </cols>
  <sheetData>
    <row r="1" spans="1:5" ht="35.25" customHeight="1" thickBot="1" x14ac:dyDescent="0.3">
      <c r="A1" s="120"/>
      <c r="B1" s="120"/>
      <c r="C1" s="120"/>
      <c r="D1" s="120"/>
      <c r="E1" s="120"/>
    </row>
    <row r="2" spans="1:5" ht="35.25" customHeight="1" thickBot="1" x14ac:dyDescent="0.3">
      <c r="A2" s="12"/>
      <c r="B2" s="13" t="s">
        <v>2</v>
      </c>
      <c r="C2" s="13" t="s">
        <v>7</v>
      </c>
      <c r="D2" s="13" t="s">
        <v>8</v>
      </c>
      <c r="E2" s="14" t="s">
        <v>9</v>
      </c>
    </row>
    <row r="3" spans="1:5" ht="21.75" customHeight="1" x14ac:dyDescent="0.25">
      <c r="A3" s="6" t="s">
        <v>0</v>
      </c>
      <c r="B3" s="8" t="s">
        <v>10</v>
      </c>
      <c r="C3" s="8" t="s">
        <v>11</v>
      </c>
      <c r="D3" s="8" t="s">
        <v>12</v>
      </c>
      <c r="E3" s="9" t="s">
        <v>13</v>
      </c>
    </row>
    <row r="4" spans="1:5" ht="21.75" customHeight="1" thickBot="1" x14ac:dyDescent="0.3">
      <c r="A4" s="7" t="s">
        <v>1</v>
      </c>
      <c r="B4" s="10" t="s">
        <v>3</v>
      </c>
      <c r="C4" s="10" t="s">
        <v>4</v>
      </c>
      <c r="D4" s="10" t="s">
        <v>5</v>
      </c>
      <c r="E4" s="11" t="s">
        <v>6</v>
      </c>
    </row>
    <row r="9" spans="1:5" x14ac:dyDescent="0.25">
      <c r="D9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T6" sqref="T6"/>
    </sheetView>
  </sheetViews>
  <sheetFormatPr defaultRowHeight="15" x14ac:dyDescent="0.25"/>
  <cols>
    <col min="1" max="1" width="17.85546875" customWidth="1"/>
    <col min="14" max="14" width="10" customWidth="1"/>
  </cols>
  <sheetData>
    <row r="1" spans="1:14" x14ac:dyDescent="0.25">
      <c r="C1" s="15"/>
      <c r="D1" s="15"/>
      <c r="E1" s="15"/>
      <c r="F1" s="15"/>
      <c r="G1" s="15"/>
      <c r="I1" s="15"/>
    </row>
    <row r="3" spans="1:14" ht="38.25" customHeight="1" thickBot="1" x14ac:dyDescent="0.35">
      <c r="A3" s="121"/>
      <c r="B3" s="121"/>
      <c r="C3" s="122"/>
      <c r="D3" s="122"/>
      <c r="E3" s="122"/>
      <c r="F3" s="122"/>
      <c r="G3" s="122"/>
      <c r="H3" s="123"/>
      <c r="I3" s="122"/>
      <c r="J3" s="123"/>
      <c r="K3" s="123"/>
      <c r="L3" s="123"/>
      <c r="M3" s="123"/>
      <c r="N3" s="123"/>
    </row>
    <row r="4" spans="1:14" ht="18.75" x14ac:dyDescent="0.4">
      <c r="A4" s="23"/>
      <c r="B4" s="149" t="s">
        <v>14</v>
      </c>
      <c r="C4" s="149" t="s">
        <v>15</v>
      </c>
      <c r="D4" s="149" t="s">
        <v>15</v>
      </c>
      <c r="E4" s="149" t="s">
        <v>16</v>
      </c>
      <c r="F4" s="149" t="s">
        <v>17</v>
      </c>
      <c r="G4" s="149" t="s">
        <v>18</v>
      </c>
      <c r="H4" s="149"/>
      <c r="I4" s="149" t="s">
        <v>19</v>
      </c>
      <c r="J4" s="149"/>
      <c r="K4" s="149" t="s">
        <v>20</v>
      </c>
      <c r="L4" s="149"/>
      <c r="M4" s="149" t="s">
        <v>21</v>
      </c>
      <c r="N4" s="150" t="s">
        <v>22</v>
      </c>
    </row>
    <row r="5" spans="1:14" ht="20.25" thickBot="1" x14ac:dyDescent="0.45">
      <c r="A5" s="26"/>
      <c r="B5" s="67" t="s">
        <v>23</v>
      </c>
      <c r="C5" s="151" t="s">
        <v>24</v>
      </c>
      <c r="D5" s="151" t="s">
        <v>25</v>
      </c>
      <c r="E5" s="151" t="s">
        <v>24</v>
      </c>
      <c r="F5" s="151" t="s">
        <v>97</v>
      </c>
      <c r="G5" s="151" t="s">
        <v>97</v>
      </c>
      <c r="H5" s="151" t="s">
        <v>26</v>
      </c>
      <c r="I5" s="151" t="s">
        <v>97</v>
      </c>
      <c r="J5" s="151" t="s">
        <v>26</v>
      </c>
      <c r="K5" s="151" t="s">
        <v>97</v>
      </c>
      <c r="L5" s="151" t="s">
        <v>26</v>
      </c>
      <c r="M5" s="151" t="s">
        <v>98</v>
      </c>
      <c r="N5" s="36" t="s">
        <v>97</v>
      </c>
    </row>
    <row r="6" spans="1:14" ht="18.75" x14ac:dyDescent="0.4">
      <c r="A6" s="152" t="s">
        <v>27</v>
      </c>
      <c r="B6" s="126">
        <v>180</v>
      </c>
      <c r="C6" s="127">
        <v>6.69</v>
      </c>
      <c r="D6" s="127">
        <f>C6/F6</f>
        <v>1.9676470588235295</v>
      </c>
      <c r="E6" s="127">
        <v>26.44</v>
      </c>
      <c r="F6" s="128">
        <v>3.4</v>
      </c>
      <c r="G6" s="124">
        <v>1.9</v>
      </c>
      <c r="H6" s="129">
        <f>(G6/F6)*100</f>
        <v>55.882352941176471</v>
      </c>
      <c r="I6" s="124">
        <v>1.1000000000000001</v>
      </c>
      <c r="J6" s="129">
        <f>(I6/F6)*100</f>
        <v>32.352941176470587</v>
      </c>
      <c r="K6" s="124">
        <v>0.3</v>
      </c>
      <c r="L6" s="129">
        <f>(K6/F6)*100</f>
        <v>8.8235294117647065</v>
      </c>
      <c r="M6" s="127">
        <v>4.12</v>
      </c>
      <c r="N6" s="130">
        <v>268</v>
      </c>
    </row>
    <row r="7" spans="1:14" ht="18.75" x14ac:dyDescent="0.4">
      <c r="A7" s="153"/>
      <c r="B7" s="131">
        <v>154</v>
      </c>
      <c r="C7" s="27">
        <v>8.1199999999999992</v>
      </c>
      <c r="D7" s="27">
        <f t="shared" ref="D7:D10" si="0">C7/F7</f>
        <v>1.8883720930232557</v>
      </c>
      <c r="E7" s="27">
        <v>32.81</v>
      </c>
      <c r="F7" s="28">
        <v>4.3</v>
      </c>
      <c r="G7" s="124">
        <v>2.2999999999999998</v>
      </c>
      <c r="H7" s="29">
        <f t="shared" ref="H7:H10" si="1">(G7/F7)*100</f>
        <v>53.488372093023251</v>
      </c>
      <c r="I7" s="124">
        <v>1.5</v>
      </c>
      <c r="J7" s="29">
        <f t="shared" ref="J7:J10" si="2">(I7/F7)*100</f>
        <v>34.883720930232556</v>
      </c>
      <c r="K7" s="124">
        <v>0.3</v>
      </c>
      <c r="L7" s="29">
        <f t="shared" ref="L7:L10" si="3">(K7/F7)*100</f>
        <v>6.9767441860465116</v>
      </c>
      <c r="M7" s="27">
        <v>4.53</v>
      </c>
      <c r="N7" s="125">
        <v>224</v>
      </c>
    </row>
    <row r="8" spans="1:14" ht="18.75" x14ac:dyDescent="0.4">
      <c r="A8" s="153"/>
      <c r="B8" s="131">
        <v>168</v>
      </c>
      <c r="C8" s="27">
        <v>8.43</v>
      </c>
      <c r="D8" s="27">
        <f t="shared" si="0"/>
        <v>1.7562500000000001</v>
      </c>
      <c r="E8" s="27">
        <v>29.36</v>
      </c>
      <c r="F8" s="28">
        <v>4.8</v>
      </c>
      <c r="G8" s="124">
        <v>2.9</v>
      </c>
      <c r="H8" s="29">
        <f t="shared" si="1"/>
        <v>60.416666666666664</v>
      </c>
      <c r="I8" s="124">
        <v>1.4</v>
      </c>
      <c r="J8" s="29">
        <f t="shared" si="2"/>
        <v>29.166666666666668</v>
      </c>
      <c r="K8" s="124">
        <v>0.3</v>
      </c>
      <c r="L8" s="29">
        <f t="shared" si="3"/>
        <v>6.25</v>
      </c>
      <c r="M8" s="27">
        <v>3.99</v>
      </c>
      <c r="N8" s="125">
        <v>226</v>
      </c>
    </row>
    <row r="9" spans="1:14" ht="18.75" x14ac:dyDescent="0.4">
      <c r="A9" s="153"/>
      <c r="B9" s="131">
        <v>173</v>
      </c>
      <c r="C9" s="27">
        <v>8.58</v>
      </c>
      <c r="D9" s="27">
        <f t="shared" si="0"/>
        <v>1.56</v>
      </c>
      <c r="E9" s="27">
        <v>45.34</v>
      </c>
      <c r="F9" s="28">
        <v>5.5</v>
      </c>
      <c r="G9" s="124">
        <v>3.7</v>
      </c>
      <c r="H9" s="29">
        <f t="shared" si="1"/>
        <v>67.272727272727266</v>
      </c>
      <c r="I9" s="124">
        <v>2.4</v>
      </c>
      <c r="J9" s="29">
        <f t="shared" si="2"/>
        <v>43.636363636363633</v>
      </c>
      <c r="K9" s="124">
        <v>0.4</v>
      </c>
      <c r="L9" s="29">
        <f t="shared" si="3"/>
        <v>7.2727272727272734</v>
      </c>
      <c r="M9" s="27">
        <v>4.16</v>
      </c>
      <c r="N9" s="125">
        <v>243</v>
      </c>
    </row>
    <row r="10" spans="1:14" ht="19.5" thickBot="1" x14ac:dyDescent="0.45">
      <c r="A10" s="154"/>
      <c r="B10" s="132">
        <v>163</v>
      </c>
      <c r="C10" s="30">
        <v>10.47</v>
      </c>
      <c r="D10" s="30">
        <f t="shared" si="0"/>
        <v>1.9036363636363638</v>
      </c>
      <c r="E10" s="30">
        <v>48.3</v>
      </c>
      <c r="F10" s="31">
        <v>5.5</v>
      </c>
      <c r="G10" s="32">
        <v>2.8</v>
      </c>
      <c r="H10" s="33">
        <f t="shared" si="1"/>
        <v>50.909090909090907</v>
      </c>
      <c r="I10" s="32">
        <v>2</v>
      </c>
      <c r="J10" s="33">
        <f t="shared" si="2"/>
        <v>36.363636363636367</v>
      </c>
      <c r="K10" s="32">
        <v>0.5</v>
      </c>
      <c r="L10" s="33">
        <f t="shared" si="3"/>
        <v>9.0909090909090917</v>
      </c>
      <c r="M10" s="30">
        <v>4.47</v>
      </c>
      <c r="N10" s="35">
        <v>222</v>
      </c>
    </row>
    <row r="11" spans="1:14" ht="18.75" x14ac:dyDescent="0.4">
      <c r="A11" s="155" t="s">
        <v>0</v>
      </c>
      <c r="B11" s="133"/>
      <c r="C11" s="127">
        <f>AVERAGE(C6:C10)</f>
        <v>8.4580000000000002</v>
      </c>
      <c r="D11" s="127">
        <f t="shared" ref="D11:L11" si="4">AVERAGE(D6:D10)</f>
        <v>1.8151811030966301</v>
      </c>
      <c r="E11" s="127">
        <f t="shared" si="4"/>
        <v>36.450000000000003</v>
      </c>
      <c r="F11" s="128">
        <f t="shared" si="4"/>
        <v>4.7</v>
      </c>
      <c r="G11" s="134">
        <f t="shared" si="4"/>
        <v>2.72</v>
      </c>
      <c r="H11" s="129">
        <f t="shared" si="4"/>
        <v>57.593841976536922</v>
      </c>
      <c r="I11" s="134">
        <f t="shared" si="4"/>
        <v>1.6800000000000002</v>
      </c>
      <c r="J11" s="129">
        <f t="shared" si="4"/>
        <v>35.280665754673961</v>
      </c>
      <c r="K11" s="134">
        <f t="shared" si="4"/>
        <v>0.36</v>
      </c>
      <c r="L11" s="129">
        <f t="shared" si="4"/>
        <v>7.6827819922895175</v>
      </c>
      <c r="M11" s="127">
        <f>AVERAGE(M6:M10)</f>
        <v>4.2539999999999996</v>
      </c>
      <c r="N11" s="130">
        <f>AVERAGE(N6:N10)</f>
        <v>236.6</v>
      </c>
    </row>
    <row r="12" spans="1:14" ht="19.5" thickBot="1" x14ac:dyDescent="0.45">
      <c r="A12" s="156" t="s">
        <v>28</v>
      </c>
      <c r="B12" s="135"/>
      <c r="C12" s="30">
        <f t="shared" ref="C12:L12" si="5">STDEV(C6:C10)</f>
        <v>1.3512845740257722</v>
      </c>
      <c r="D12" s="30">
        <f t="shared" si="5"/>
        <v>0.16203193517722594</v>
      </c>
      <c r="E12" s="30">
        <f>STDEV(E6:E10)</f>
        <v>9.7873949547364276</v>
      </c>
      <c r="F12" s="31">
        <f t="shared" si="5"/>
        <v>0.8860022573334676</v>
      </c>
      <c r="G12" s="32">
        <f t="shared" si="5"/>
        <v>0.67970581871865565</v>
      </c>
      <c r="H12" s="33">
        <f t="shared" si="5"/>
        <v>6.4443606029677838</v>
      </c>
      <c r="I12" s="32">
        <f t="shared" si="5"/>
        <v>0.51672042731055245</v>
      </c>
      <c r="J12" s="33">
        <f t="shared" si="5"/>
        <v>5.4106523099708115</v>
      </c>
      <c r="K12" s="32">
        <f t="shared" si="5"/>
        <v>8.9442719099991783E-2</v>
      </c>
      <c r="L12" s="33">
        <f t="shared" si="5"/>
        <v>1.2251148002549423</v>
      </c>
      <c r="M12" s="30">
        <f>STDEV(M6:M10)</f>
        <v>0.23415806627148247</v>
      </c>
      <c r="N12" s="35">
        <f>STDEV(N6:N10)</f>
        <v>19.437077969694929</v>
      </c>
    </row>
    <row r="13" spans="1:14" ht="18.75" x14ac:dyDescent="0.4">
      <c r="A13" s="157" t="s">
        <v>29</v>
      </c>
      <c r="B13" s="131" t="s">
        <v>46</v>
      </c>
      <c r="C13" s="27">
        <v>22.72</v>
      </c>
      <c r="D13" s="27">
        <f t="shared" ref="D13:D17" si="6">C13/F13</f>
        <v>2.7707317073170734</v>
      </c>
      <c r="E13" s="27">
        <v>53.56</v>
      </c>
      <c r="F13" s="28">
        <v>8.1999999999999993</v>
      </c>
      <c r="G13" s="124">
        <v>5.5</v>
      </c>
      <c r="H13" s="29">
        <f t="shared" ref="H13:H17" si="7">(G13/F13)*100</f>
        <v>67.073170731707322</v>
      </c>
      <c r="I13" s="124">
        <v>2</v>
      </c>
      <c r="J13" s="29">
        <f t="shared" ref="J13:J17" si="8">(I13/F13)*100</f>
        <v>24.390243902439028</v>
      </c>
      <c r="K13" s="124">
        <v>0.4</v>
      </c>
      <c r="L13" s="29">
        <f t="shared" ref="L13:L17" si="9">(K13/F13)*100</f>
        <v>4.8780487804878057</v>
      </c>
      <c r="M13" s="27">
        <v>4.42</v>
      </c>
      <c r="N13" s="125">
        <v>250</v>
      </c>
    </row>
    <row r="14" spans="1:14" ht="18.75" x14ac:dyDescent="0.4">
      <c r="A14" s="153"/>
      <c r="B14" s="131" t="s">
        <v>47</v>
      </c>
      <c r="C14" s="27">
        <v>22.46</v>
      </c>
      <c r="D14" s="27">
        <f t="shared" si="6"/>
        <v>2.6423529411764708</v>
      </c>
      <c r="E14" s="27">
        <v>66.930000000000007</v>
      </c>
      <c r="F14" s="28">
        <v>8.5</v>
      </c>
      <c r="G14" s="124">
        <v>5.0999999999999996</v>
      </c>
      <c r="H14" s="29">
        <f t="shared" si="7"/>
        <v>60</v>
      </c>
      <c r="I14" s="124">
        <v>2.4</v>
      </c>
      <c r="J14" s="29">
        <f t="shared" si="8"/>
        <v>28.235294117647058</v>
      </c>
      <c r="K14" s="124">
        <v>0.7</v>
      </c>
      <c r="L14" s="29">
        <f t="shared" si="9"/>
        <v>8.235294117647058</v>
      </c>
      <c r="M14" s="27">
        <v>4.63</v>
      </c>
      <c r="N14" s="125">
        <v>265</v>
      </c>
    </row>
    <row r="15" spans="1:14" ht="18.75" x14ac:dyDescent="0.4">
      <c r="A15" s="153"/>
      <c r="B15" s="131">
        <v>150</v>
      </c>
      <c r="C15" s="27">
        <v>21.99</v>
      </c>
      <c r="D15" s="27">
        <f t="shared" si="6"/>
        <v>1.8956896551724136</v>
      </c>
      <c r="E15" s="27">
        <v>94.44</v>
      </c>
      <c r="F15" s="28">
        <v>11.6</v>
      </c>
      <c r="G15" s="124">
        <v>7.7</v>
      </c>
      <c r="H15" s="29">
        <f t="shared" si="7"/>
        <v>66.379310344827587</v>
      </c>
      <c r="I15" s="124">
        <v>2.4</v>
      </c>
      <c r="J15" s="29">
        <f t="shared" si="8"/>
        <v>20.689655172413794</v>
      </c>
      <c r="K15" s="124">
        <v>0.8</v>
      </c>
      <c r="L15" s="29">
        <f t="shared" si="9"/>
        <v>6.8965517241379306</v>
      </c>
      <c r="M15" s="27">
        <v>3.85</v>
      </c>
      <c r="N15" s="125">
        <v>342</v>
      </c>
    </row>
    <row r="16" spans="1:14" ht="18.75" x14ac:dyDescent="0.4">
      <c r="A16" s="153"/>
      <c r="B16" s="131">
        <v>153</v>
      </c>
      <c r="C16" s="27">
        <v>21.78</v>
      </c>
      <c r="D16" s="27">
        <f t="shared" si="6"/>
        <v>3.0676056338028173</v>
      </c>
      <c r="E16" s="27">
        <v>54.8</v>
      </c>
      <c r="F16" s="28">
        <v>7.1</v>
      </c>
      <c r="G16" s="124">
        <v>4.5999999999999996</v>
      </c>
      <c r="H16" s="29">
        <f t="shared" si="7"/>
        <v>64.788732394366207</v>
      </c>
      <c r="I16" s="124">
        <v>1.9</v>
      </c>
      <c r="J16" s="29">
        <f t="shared" si="8"/>
        <v>26.760563380281688</v>
      </c>
      <c r="K16" s="124">
        <v>0.4</v>
      </c>
      <c r="L16" s="29">
        <f t="shared" si="9"/>
        <v>5.6338028169014089</v>
      </c>
      <c r="M16" s="27">
        <v>4.4800000000000004</v>
      </c>
      <c r="N16" s="125">
        <v>257</v>
      </c>
    </row>
    <row r="17" spans="1:14" ht="19.5" thickBot="1" x14ac:dyDescent="0.45">
      <c r="A17" s="154"/>
      <c r="B17" s="132">
        <v>151</v>
      </c>
      <c r="C17" s="30">
        <v>21.69</v>
      </c>
      <c r="D17" s="30">
        <f t="shared" si="6"/>
        <v>2.2360824742268046</v>
      </c>
      <c r="E17" s="30">
        <v>44.8</v>
      </c>
      <c r="F17" s="31">
        <v>9.6999999999999993</v>
      </c>
      <c r="G17" s="32">
        <v>5.8</v>
      </c>
      <c r="H17" s="33">
        <f t="shared" si="7"/>
        <v>59.793814432989691</v>
      </c>
      <c r="I17" s="32">
        <v>2.6</v>
      </c>
      <c r="J17" s="33">
        <f t="shared" si="8"/>
        <v>26.80412371134021</v>
      </c>
      <c r="K17" s="32">
        <v>0.8</v>
      </c>
      <c r="L17" s="33">
        <f t="shared" si="9"/>
        <v>8.247422680412372</v>
      </c>
      <c r="M17" s="30">
        <v>4.8499999999999996</v>
      </c>
      <c r="N17" s="35">
        <v>317</v>
      </c>
    </row>
    <row r="18" spans="1:14" ht="18.75" x14ac:dyDescent="0.4">
      <c r="A18" s="155" t="s">
        <v>0</v>
      </c>
      <c r="B18" s="136"/>
      <c r="C18" s="137">
        <f t="shared" ref="C18:N18" si="10">AVERAGE(C13:C17)</f>
        <v>22.128</v>
      </c>
      <c r="D18" s="137">
        <f t="shared" si="10"/>
        <v>2.5224924823391159</v>
      </c>
      <c r="E18" s="137">
        <f t="shared" si="10"/>
        <v>62.906000000000006</v>
      </c>
      <c r="F18" s="138">
        <f t="shared" si="10"/>
        <v>9.02</v>
      </c>
      <c r="G18" s="139">
        <f t="shared" si="10"/>
        <v>5.74</v>
      </c>
      <c r="H18" s="140">
        <f t="shared" si="10"/>
        <v>63.607005580778164</v>
      </c>
      <c r="I18" s="139">
        <f t="shared" si="10"/>
        <v>2.2600000000000002</v>
      </c>
      <c r="J18" s="140">
        <f t="shared" si="10"/>
        <v>25.375976056824353</v>
      </c>
      <c r="K18" s="139">
        <f t="shared" si="10"/>
        <v>0.62000000000000011</v>
      </c>
      <c r="L18" s="140">
        <f t="shared" si="10"/>
        <v>6.778224023917315</v>
      </c>
      <c r="M18" s="137">
        <f t="shared" si="10"/>
        <v>4.4460000000000006</v>
      </c>
      <c r="N18" s="141">
        <f t="shared" si="10"/>
        <v>286.2</v>
      </c>
    </row>
    <row r="19" spans="1:14" ht="19.5" thickBot="1" x14ac:dyDescent="0.45">
      <c r="A19" s="156" t="s">
        <v>28</v>
      </c>
      <c r="B19" s="142"/>
      <c r="C19" s="30">
        <f t="shared" ref="C19:N19" si="11">STDEV(C13:C17)</f>
        <v>0.44516289153522154</v>
      </c>
      <c r="D19" s="30">
        <f t="shared" si="11"/>
        <v>0.46044816950447909</v>
      </c>
      <c r="E19" s="30">
        <f t="shared" si="11"/>
        <v>19.309763851481968</v>
      </c>
      <c r="F19" s="31">
        <f t="shared" si="11"/>
        <v>1.7137677789012216</v>
      </c>
      <c r="G19" s="32">
        <f t="shared" si="11"/>
        <v>1.1844830095868855</v>
      </c>
      <c r="H19" s="33">
        <f t="shared" si="11"/>
        <v>3.4873832887129361</v>
      </c>
      <c r="I19" s="32">
        <f t="shared" si="11"/>
        <v>0.29664793948382517</v>
      </c>
      <c r="J19" s="33">
        <f t="shared" si="11"/>
        <v>2.9608131849281412</v>
      </c>
      <c r="K19" s="32">
        <f t="shared" si="11"/>
        <v>0.20493901531919179</v>
      </c>
      <c r="L19" s="33">
        <f t="shared" si="11"/>
        <v>1.5178904151599744</v>
      </c>
      <c r="M19" s="30">
        <f t="shared" si="11"/>
        <v>0.37219618482730299</v>
      </c>
      <c r="N19" s="36">
        <f t="shared" si="11"/>
        <v>40.849724601274815</v>
      </c>
    </row>
    <row r="20" spans="1:14" ht="19.5" thickBot="1" x14ac:dyDescent="0.45">
      <c r="A20" s="158" t="s">
        <v>30</v>
      </c>
      <c r="B20" s="143"/>
      <c r="C20" s="144">
        <f t="shared" ref="C20:N20" si="12">(C18/C11)</f>
        <v>2.6162213289193663</v>
      </c>
      <c r="D20" s="144">
        <f t="shared" si="12"/>
        <v>1.3896643580278791</v>
      </c>
      <c r="E20" s="144">
        <f t="shared" si="12"/>
        <v>1.7258161865569273</v>
      </c>
      <c r="F20" s="145">
        <f t="shared" si="12"/>
        <v>1.9191489361702125</v>
      </c>
      <c r="G20" s="146">
        <f t="shared" si="12"/>
        <v>2.1102941176470589</v>
      </c>
      <c r="H20" s="147">
        <f t="shared" si="12"/>
        <v>1.1044063635603774</v>
      </c>
      <c r="I20" s="146">
        <f t="shared" si="12"/>
        <v>1.3452380952380953</v>
      </c>
      <c r="J20" s="147">
        <f t="shared" si="12"/>
        <v>0.71926012488759683</v>
      </c>
      <c r="K20" s="146">
        <f t="shared" si="12"/>
        <v>1.7222222222222225</v>
      </c>
      <c r="L20" s="147">
        <f t="shared" si="12"/>
        <v>0.88226166390247418</v>
      </c>
      <c r="M20" s="145">
        <f t="shared" si="12"/>
        <v>1.0451339915373767</v>
      </c>
      <c r="N20" s="148">
        <f t="shared" si="12"/>
        <v>1.209636517328825</v>
      </c>
    </row>
    <row r="27" spans="1:14" ht="19.5" x14ac:dyDescent="0.4">
      <c r="A27" s="16"/>
      <c r="B27" s="17"/>
      <c r="C27" s="17"/>
      <c r="D27" s="17"/>
      <c r="E27" s="17"/>
      <c r="F27" s="17"/>
      <c r="G27" s="16"/>
      <c r="H27" s="17"/>
      <c r="I27" s="16"/>
      <c r="J27" s="1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O14" sqref="O14"/>
    </sheetView>
  </sheetViews>
  <sheetFormatPr defaultRowHeight="15" x14ac:dyDescent="0.25"/>
  <cols>
    <col min="1" max="1" width="16.42578125" customWidth="1"/>
    <col min="3" max="3" width="15.140625" customWidth="1"/>
    <col min="4" max="4" width="14.7109375" customWidth="1"/>
    <col min="5" max="5" width="22.42578125" customWidth="1"/>
    <col min="6" max="6" width="15" customWidth="1"/>
    <col min="7" max="7" width="22.28515625" customWidth="1"/>
    <col min="8" max="8" width="15.28515625" customWidth="1"/>
    <col min="9" max="9" width="22.42578125" customWidth="1"/>
  </cols>
  <sheetData>
    <row r="1" spans="1:10" x14ac:dyDescent="0.25">
      <c r="A1" s="15"/>
      <c r="B1" s="15"/>
      <c r="J1" s="38"/>
    </row>
    <row r="2" spans="1:10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35.25" customHeight="1" thickBot="1" x14ac:dyDescent="0.3">
      <c r="A3" s="39"/>
      <c r="B3" s="39"/>
      <c r="C3" s="40"/>
      <c r="D3" s="40"/>
      <c r="E3" s="40"/>
      <c r="F3" s="39"/>
      <c r="G3" s="39"/>
      <c r="H3" s="39"/>
      <c r="I3" s="40"/>
      <c r="J3" s="5"/>
    </row>
    <row r="4" spans="1:10" ht="18.75" x14ac:dyDescent="0.4">
      <c r="A4" s="41" t="s">
        <v>15</v>
      </c>
      <c r="B4" s="42" t="s">
        <v>31</v>
      </c>
      <c r="C4" s="43" t="s">
        <v>32</v>
      </c>
      <c r="D4" s="44" t="s">
        <v>33</v>
      </c>
      <c r="E4" s="45"/>
      <c r="F4" s="46" t="s">
        <v>34</v>
      </c>
      <c r="G4" s="47"/>
      <c r="H4" s="48" t="s">
        <v>35</v>
      </c>
      <c r="I4" s="47"/>
      <c r="J4" s="38"/>
    </row>
    <row r="5" spans="1:10" ht="20.25" thickBot="1" x14ac:dyDescent="0.45">
      <c r="A5" s="49" t="s">
        <v>36</v>
      </c>
      <c r="B5" s="19" t="s">
        <v>23</v>
      </c>
      <c r="C5" s="66" t="s">
        <v>37</v>
      </c>
      <c r="D5" s="67" t="s">
        <v>38</v>
      </c>
      <c r="E5" s="68" t="s">
        <v>45</v>
      </c>
      <c r="F5" s="69" t="s">
        <v>38</v>
      </c>
      <c r="G5" s="68" t="s">
        <v>45</v>
      </c>
      <c r="H5" s="67" t="s">
        <v>38</v>
      </c>
      <c r="I5" s="68" t="s">
        <v>45</v>
      </c>
      <c r="J5" s="38"/>
    </row>
    <row r="6" spans="1:10" ht="15.75" x14ac:dyDescent="0.3">
      <c r="A6" s="51"/>
      <c r="B6" s="63">
        <v>180</v>
      </c>
      <c r="C6" s="21">
        <v>6.69</v>
      </c>
      <c r="D6" s="18">
        <v>14.31</v>
      </c>
      <c r="E6" s="52">
        <v>95.72</v>
      </c>
      <c r="F6" s="18">
        <v>208.25</v>
      </c>
      <c r="G6" s="52">
        <v>1393.19</v>
      </c>
      <c r="H6" s="18">
        <v>0.94</v>
      </c>
      <c r="I6" s="52">
        <v>6.31</v>
      </c>
      <c r="J6" s="38"/>
    </row>
    <row r="7" spans="1:10" ht="15.75" x14ac:dyDescent="0.3">
      <c r="A7" s="51"/>
      <c r="B7" s="64">
        <v>154</v>
      </c>
      <c r="C7" s="21">
        <v>8.1199999999999992</v>
      </c>
      <c r="D7" s="18">
        <v>12.9</v>
      </c>
      <c r="E7" s="52">
        <v>104.72</v>
      </c>
      <c r="F7" s="18">
        <v>154.66999999999999</v>
      </c>
      <c r="G7" s="52">
        <v>1255.9100000000001</v>
      </c>
      <c r="H7" s="18">
        <v>0.59</v>
      </c>
      <c r="I7" s="52">
        <v>4.82</v>
      </c>
      <c r="J7" s="38"/>
    </row>
    <row r="8" spans="1:10" ht="15.75" x14ac:dyDescent="0.3">
      <c r="A8" s="51" t="s">
        <v>39</v>
      </c>
      <c r="B8" s="64">
        <v>168</v>
      </c>
      <c r="C8" s="21">
        <v>8.43</v>
      </c>
      <c r="D8" s="18">
        <v>12.7</v>
      </c>
      <c r="E8" s="52">
        <v>107.1</v>
      </c>
      <c r="F8" s="18">
        <v>288.19</v>
      </c>
      <c r="G8" s="52">
        <v>2429.4</v>
      </c>
      <c r="H8" s="18">
        <v>0.8</v>
      </c>
      <c r="I8" s="52">
        <v>6.76</v>
      </c>
      <c r="J8" s="38"/>
    </row>
    <row r="9" spans="1:10" ht="15.75" x14ac:dyDescent="0.3">
      <c r="A9" s="51"/>
      <c r="B9" s="64">
        <v>173</v>
      </c>
      <c r="C9" s="21">
        <v>8.58</v>
      </c>
      <c r="D9" s="18">
        <v>8.91</v>
      </c>
      <c r="E9" s="52">
        <v>76.44</v>
      </c>
      <c r="F9" s="18">
        <v>288.08</v>
      </c>
      <c r="G9" s="52">
        <v>2471.75</v>
      </c>
      <c r="H9" s="18">
        <v>0.97</v>
      </c>
      <c r="I9" s="52">
        <v>8.32</v>
      </c>
      <c r="J9" s="38"/>
    </row>
    <row r="10" spans="1:10" ht="16.5" thickBot="1" x14ac:dyDescent="0.35">
      <c r="A10" s="51"/>
      <c r="B10" s="65">
        <v>163</v>
      </c>
      <c r="C10" s="34">
        <v>10.47</v>
      </c>
      <c r="D10" s="20">
        <v>12.05</v>
      </c>
      <c r="E10" s="53">
        <v>126.12</v>
      </c>
      <c r="F10" s="20">
        <v>143.91999999999999</v>
      </c>
      <c r="G10" s="53">
        <v>1506.83</v>
      </c>
      <c r="H10" s="20">
        <v>0.68</v>
      </c>
      <c r="I10" s="53">
        <v>7.08</v>
      </c>
      <c r="J10" s="38"/>
    </row>
    <row r="11" spans="1:10" ht="15.75" x14ac:dyDescent="0.3">
      <c r="A11" s="71"/>
      <c r="B11" s="70" t="s">
        <v>0</v>
      </c>
      <c r="C11" s="22">
        <f>AVERAGE(C6:C10)</f>
        <v>8.4580000000000002</v>
      </c>
      <c r="D11" s="24">
        <v>12.17</v>
      </c>
      <c r="E11" s="55">
        <f>AVERAGE(E6:E10)</f>
        <v>102.02</v>
      </c>
      <c r="F11" s="24">
        <v>216.62</v>
      </c>
      <c r="G11" s="55">
        <v>1811.42</v>
      </c>
      <c r="H11" s="24">
        <f>AVERAGE(H6:H10)</f>
        <v>0.79600000000000004</v>
      </c>
      <c r="I11" s="25">
        <f>AVERAGE(I6:I10)</f>
        <v>6.6579999999999995</v>
      </c>
      <c r="J11" s="38"/>
    </row>
    <row r="12" spans="1:10" ht="16.5" thickBot="1" x14ac:dyDescent="0.35">
      <c r="A12" s="72"/>
      <c r="B12" s="19" t="s">
        <v>28</v>
      </c>
      <c r="C12" s="73">
        <v>1.35</v>
      </c>
      <c r="D12" s="74">
        <v>2</v>
      </c>
      <c r="E12" s="75">
        <v>18.079999999999998</v>
      </c>
      <c r="F12" s="74">
        <v>69.680000000000007</v>
      </c>
      <c r="G12" s="75">
        <v>590.38</v>
      </c>
      <c r="H12" s="74">
        <v>0.16</v>
      </c>
      <c r="I12" s="76">
        <v>1.27</v>
      </c>
      <c r="J12" s="38"/>
    </row>
    <row r="13" spans="1:10" ht="15.75" x14ac:dyDescent="0.3">
      <c r="A13" s="51"/>
      <c r="B13" s="64" t="s">
        <v>46</v>
      </c>
      <c r="C13" s="21">
        <v>22.72</v>
      </c>
      <c r="D13" s="18">
        <v>12.98</v>
      </c>
      <c r="E13" s="52">
        <v>294.89</v>
      </c>
      <c r="F13" s="18">
        <v>182.21</v>
      </c>
      <c r="G13" s="52">
        <v>4139.79</v>
      </c>
      <c r="H13" s="18">
        <v>0.55000000000000004</v>
      </c>
      <c r="I13" s="52">
        <v>12.59</v>
      </c>
      <c r="J13" s="38"/>
    </row>
    <row r="14" spans="1:10" ht="15.75" x14ac:dyDescent="0.3">
      <c r="A14" s="51"/>
      <c r="B14" s="64" t="s">
        <v>47</v>
      </c>
      <c r="C14" s="21">
        <v>22.46</v>
      </c>
      <c r="D14" s="18">
        <v>11.8</v>
      </c>
      <c r="E14" s="52">
        <v>265.06</v>
      </c>
      <c r="F14" s="18">
        <v>165.87</v>
      </c>
      <c r="G14" s="52">
        <v>3725.45</v>
      </c>
      <c r="H14" s="18">
        <v>0.54</v>
      </c>
      <c r="I14" s="52">
        <v>12.18</v>
      </c>
      <c r="J14" s="38"/>
    </row>
    <row r="15" spans="1:10" ht="15.75" x14ac:dyDescent="0.3">
      <c r="A15" s="51" t="s">
        <v>40</v>
      </c>
      <c r="B15" s="64">
        <v>150</v>
      </c>
      <c r="C15" s="21">
        <v>21.99</v>
      </c>
      <c r="D15" s="18">
        <v>5.83</v>
      </c>
      <c r="E15" s="52">
        <v>128.12</v>
      </c>
      <c r="F15" s="18">
        <v>140.09</v>
      </c>
      <c r="G15" s="52">
        <v>3080.56</v>
      </c>
      <c r="H15" s="18">
        <v>0.36</v>
      </c>
      <c r="I15" s="52">
        <v>7.98</v>
      </c>
      <c r="J15" s="38"/>
    </row>
    <row r="16" spans="1:10" ht="15.75" x14ac:dyDescent="0.3">
      <c r="A16" s="51"/>
      <c r="B16" s="64">
        <v>153</v>
      </c>
      <c r="C16" s="21">
        <v>21.78</v>
      </c>
      <c r="D16" s="18">
        <v>6.4</v>
      </c>
      <c r="E16" s="52">
        <v>139.31</v>
      </c>
      <c r="F16" s="18">
        <v>141.38</v>
      </c>
      <c r="G16" s="52">
        <v>3079.18</v>
      </c>
      <c r="H16" s="18">
        <v>0.37</v>
      </c>
      <c r="I16" s="52">
        <v>7.99</v>
      </c>
      <c r="J16" s="38"/>
    </row>
    <row r="17" spans="1:10" ht="16.5" thickBot="1" x14ac:dyDescent="0.35">
      <c r="A17" s="57"/>
      <c r="B17" s="65">
        <v>151</v>
      </c>
      <c r="C17" s="34">
        <v>21.69</v>
      </c>
      <c r="D17" s="20">
        <v>19.25</v>
      </c>
      <c r="E17" s="53">
        <v>417.47</v>
      </c>
      <c r="F17" s="20">
        <v>330.33</v>
      </c>
      <c r="G17" s="53">
        <v>7164.78</v>
      </c>
      <c r="H17" s="20">
        <v>0.96</v>
      </c>
      <c r="I17" s="53">
        <v>20.77</v>
      </c>
      <c r="J17" s="38"/>
    </row>
    <row r="18" spans="1:10" ht="15.75" x14ac:dyDescent="0.3">
      <c r="A18" s="3"/>
      <c r="B18" s="54" t="s">
        <v>0</v>
      </c>
      <c r="C18" s="22">
        <f>AVERAGE(C13:C17)</f>
        <v>22.128</v>
      </c>
      <c r="D18" s="24">
        <v>11.25</v>
      </c>
      <c r="E18" s="55">
        <f>AVERAGE(E13:E17)</f>
        <v>248.97000000000003</v>
      </c>
      <c r="F18" s="24">
        <v>191.97</v>
      </c>
      <c r="G18" s="55">
        <f>AVERAGE(G13:G17)</f>
        <v>4237.9519999999993</v>
      </c>
      <c r="H18" s="24">
        <f>AVERAGE(H13:H17)</f>
        <v>0.55600000000000005</v>
      </c>
      <c r="I18" s="25">
        <f>AVERAGE(I13:I17)</f>
        <v>12.302000000000001</v>
      </c>
      <c r="J18" s="38"/>
    </row>
    <row r="19" spans="1:10" ht="16.5" thickBot="1" x14ac:dyDescent="0.35">
      <c r="A19" s="77"/>
      <c r="B19" s="58" t="s">
        <v>28</v>
      </c>
      <c r="C19" s="73">
        <v>0.45</v>
      </c>
      <c r="D19" s="74">
        <v>5.48</v>
      </c>
      <c r="E19" s="75">
        <v>149.55000000000001</v>
      </c>
      <c r="F19" s="74">
        <v>79.33</v>
      </c>
      <c r="G19" s="75">
        <v>1697.13</v>
      </c>
      <c r="H19" s="74">
        <v>0.24</v>
      </c>
      <c r="I19" s="76">
        <v>5.22</v>
      </c>
      <c r="J19" s="38"/>
    </row>
    <row r="20" spans="1:10" ht="18.75" x14ac:dyDescent="0.4">
      <c r="A20" s="78" t="s">
        <v>41</v>
      </c>
      <c r="B20" s="4"/>
      <c r="C20" s="79"/>
      <c r="D20" s="80" t="s">
        <v>42</v>
      </c>
      <c r="E20" s="54" t="s">
        <v>43</v>
      </c>
      <c r="F20" s="80" t="s">
        <v>42</v>
      </c>
      <c r="G20" s="54" t="s">
        <v>43</v>
      </c>
      <c r="H20" s="81" t="s">
        <v>42</v>
      </c>
      <c r="I20" s="82" t="s">
        <v>43</v>
      </c>
      <c r="J20" s="38"/>
    </row>
    <row r="21" spans="1:10" ht="16.5" thickBot="1" x14ac:dyDescent="0.35">
      <c r="A21" s="83" t="s">
        <v>44</v>
      </c>
      <c r="B21" s="40"/>
      <c r="C21" s="34">
        <f t="shared" ref="C21:I21" si="0">(C18/C11)</f>
        <v>2.6162213289193663</v>
      </c>
      <c r="D21" s="20">
        <f t="shared" si="0"/>
        <v>0.92440427280197202</v>
      </c>
      <c r="E21" s="53">
        <f t="shared" si="0"/>
        <v>2.4404038423838466</v>
      </c>
      <c r="F21" s="20">
        <f t="shared" si="0"/>
        <v>0.88620625980980516</v>
      </c>
      <c r="G21" s="53">
        <f t="shared" si="0"/>
        <v>2.339574477481754</v>
      </c>
      <c r="H21" s="20">
        <f t="shared" si="0"/>
        <v>0.69849246231155782</v>
      </c>
      <c r="I21" s="37">
        <f t="shared" si="0"/>
        <v>1.8477020126164017</v>
      </c>
      <c r="J21" s="38"/>
    </row>
    <row r="22" spans="1:10" ht="15.75" x14ac:dyDescent="0.3">
      <c r="A22" s="50"/>
      <c r="B22" s="50"/>
      <c r="C22" s="59"/>
      <c r="D22" s="60"/>
      <c r="E22" s="60"/>
      <c r="F22" s="60"/>
      <c r="G22" s="60"/>
      <c r="H22" s="60"/>
      <c r="I22" s="60"/>
      <c r="J22" s="38"/>
    </row>
    <row r="23" spans="1:10" ht="15.75" x14ac:dyDescent="0.3">
      <c r="A23" s="50"/>
      <c r="B23" s="50"/>
      <c r="J23" s="3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2"/>
  <sheetViews>
    <sheetView workbookViewId="0">
      <selection activeCell="G28" sqref="G28"/>
    </sheetView>
  </sheetViews>
  <sheetFormatPr defaultRowHeight="15" x14ac:dyDescent="0.25"/>
  <cols>
    <col min="3" max="3" width="10.85546875" customWidth="1"/>
    <col min="9" max="9" width="10.5703125" customWidth="1"/>
    <col min="10" max="10" width="13.7109375" customWidth="1"/>
    <col min="11" max="11" width="15.140625" customWidth="1"/>
    <col min="12" max="12" width="13.28515625" customWidth="1"/>
    <col min="13" max="13" width="12.85546875" customWidth="1"/>
    <col min="14" max="14" width="11.7109375" customWidth="1"/>
    <col min="15" max="15" width="14.85546875" customWidth="1"/>
    <col min="16" max="16" width="10.140625" customWidth="1"/>
    <col min="17" max="17" width="11.140625" customWidth="1"/>
    <col min="18" max="18" width="13.140625" customWidth="1"/>
    <col min="19" max="19" width="7.85546875" customWidth="1"/>
  </cols>
  <sheetData>
    <row r="2" spans="1:19" x14ac:dyDescent="0.25">
      <c r="R2" s="101"/>
    </row>
    <row r="3" spans="1:19" ht="48.75" customHeight="1" x14ac:dyDescent="0.25"/>
    <row r="4" spans="1:19" ht="92.25" customHeight="1" thickBot="1" x14ac:dyDescent="0.3">
      <c r="A4" s="102" t="s">
        <v>48</v>
      </c>
      <c r="B4" s="103" t="s">
        <v>49</v>
      </c>
      <c r="C4" s="103" t="s">
        <v>50</v>
      </c>
      <c r="D4" s="103" t="s">
        <v>51</v>
      </c>
      <c r="E4" s="103" t="s">
        <v>52</v>
      </c>
      <c r="F4" s="103" t="s">
        <v>53</v>
      </c>
      <c r="G4" s="103" t="s">
        <v>54</v>
      </c>
      <c r="H4" s="103" t="s">
        <v>55</v>
      </c>
      <c r="I4" s="103" t="s">
        <v>56</v>
      </c>
      <c r="J4" s="103" t="s">
        <v>77</v>
      </c>
      <c r="K4" s="103" t="s">
        <v>57</v>
      </c>
      <c r="L4" s="103" t="s">
        <v>58</v>
      </c>
      <c r="M4" s="103" t="s">
        <v>59</v>
      </c>
      <c r="N4" s="103" t="s">
        <v>60</v>
      </c>
      <c r="O4" s="103" t="s">
        <v>61</v>
      </c>
      <c r="P4" s="103" t="s">
        <v>78</v>
      </c>
      <c r="Q4" s="103" t="s">
        <v>62</v>
      </c>
      <c r="R4" s="103" t="s">
        <v>79</v>
      </c>
      <c r="S4" s="104" t="s">
        <v>63</v>
      </c>
    </row>
    <row r="5" spans="1:19" ht="15.75" x14ac:dyDescent="0.3">
      <c r="A5" s="84">
        <v>172</v>
      </c>
      <c r="B5" s="42">
        <v>57</v>
      </c>
      <c r="C5" s="42" t="s">
        <v>64</v>
      </c>
      <c r="D5" s="42">
        <v>13.92</v>
      </c>
      <c r="E5" s="42">
        <v>10.050000000000001</v>
      </c>
      <c r="F5" s="42">
        <v>3.88</v>
      </c>
      <c r="G5" s="42">
        <f>42.14</f>
        <v>42.14</v>
      </c>
      <c r="H5" s="42">
        <v>6.2</v>
      </c>
      <c r="I5" s="119">
        <v>2.2451612903225806</v>
      </c>
      <c r="J5" s="42">
        <v>3.2</v>
      </c>
      <c r="K5" s="42">
        <v>2.2999999999999998</v>
      </c>
      <c r="L5" s="42">
        <v>0.5</v>
      </c>
      <c r="M5" s="42">
        <v>0.1</v>
      </c>
      <c r="N5" s="42">
        <v>0</v>
      </c>
      <c r="O5" s="42">
        <v>0</v>
      </c>
      <c r="P5" s="42">
        <v>4.2699999999999996</v>
      </c>
      <c r="Q5" s="42">
        <v>313</v>
      </c>
      <c r="R5" s="42">
        <v>36.4</v>
      </c>
      <c r="S5" s="56">
        <v>7.3</v>
      </c>
    </row>
    <row r="6" spans="1:19" ht="15.75" x14ac:dyDescent="0.3">
      <c r="A6" s="84">
        <v>173</v>
      </c>
      <c r="B6" s="42">
        <v>58</v>
      </c>
      <c r="C6" s="42" t="s">
        <v>64</v>
      </c>
      <c r="D6" s="42">
        <v>8.58</v>
      </c>
      <c r="E6" s="42">
        <v>6.12</v>
      </c>
      <c r="F6" s="42">
        <v>2.4700000000000002</v>
      </c>
      <c r="G6" s="42">
        <v>45.34</v>
      </c>
      <c r="H6" s="61">
        <v>5.5</v>
      </c>
      <c r="I6" s="119">
        <v>1.56</v>
      </c>
      <c r="J6" s="61">
        <v>3.7</v>
      </c>
      <c r="K6" s="61">
        <v>2.4</v>
      </c>
      <c r="L6" s="61">
        <v>0.4</v>
      </c>
      <c r="M6" s="61">
        <v>0.1</v>
      </c>
      <c r="N6" s="61">
        <v>0.1</v>
      </c>
      <c r="O6" s="61">
        <v>0</v>
      </c>
      <c r="P6" s="61">
        <v>4.16</v>
      </c>
      <c r="Q6" s="61">
        <v>243</v>
      </c>
      <c r="R6" s="61">
        <v>41.1</v>
      </c>
      <c r="S6" s="85">
        <v>7.9</v>
      </c>
    </row>
    <row r="7" spans="1:19" ht="15.75" x14ac:dyDescent="0.3">
      <c r="A7" s="84" t="s">
        <v>69</v>
      </c>
      <c r="B7" s="42">
        <v>52</v>
      </c>
      <c r="C7" s="42" t="s">
        <v>64</v>
      </c>
      <c r="D7" s="42">
        <v>18.68</v>
      </c>
      <c r="E7" s="42">
        <v>14.36</v>
      </c>
      <c r="F7" s="42">
        <v>4.32</v>
      </c>
      <c r="G7" s="42">
        <v>68.91</v>
      </c>
      <c r="H7" s="61">
        <v>8.6999999999999993</v>
      </c>
      <c r="I7" s="119">
        <v>2.1471264367816092</v>
      </c>
      <c r="J7" s="61">
        <v>5</v>
      </c>
      <c r="K7" s="61">
        <v>2.7</v>
      </c>
      <c r="L7" s="61">
        <v>0.6</v>
      </c>
      <c r="M7" s="61">
        <v>0.2</v>
      </c>
      <c r="N7" s="61">
        <v>0</v>
      </c>
      <c r="O7" s="61">
        <v>0</v>
      </c>
      <c r="P7" s="61">
        <v>5.08</v>
      </c>
      <c r="Q7" s="61">
        <v>236</v>
      </c>
      <c r="R7" s="61">
        <v>34.799999999999997</v>
      </c>
      <c r="S7" s="85">
        <v>7.3</v>
      </c>
    </row>
    <row r="8" spans="1:19" ht="15.75" x14ac:dyDescent="0.3">
      <c r="A8" s="84">
        <v>178</v>
      </c>
      <c r="B8" s="42">
        <v>59</v>
      </c>
      <c r="C8" s="42" t="s">
        <v>64</v>
      </c>
      <c r="D8" s="42">
        <v>16.690000000000001</v>
      </c>
      <c r="E8" s="42">
        <v>12.68</v>
      </c>
      <c r="F8" s="42">
        <v>4.01</v>
      </c>
      <c r="G8" s="61">
        <v>123.4</v>
      </c>
      <c r="H8" s="61">
        <v>15.6</v>
      </c>
      <c r="I8" s="119">
        <v>1.0698717948717951</v>
      </c>
      <c r="J8" s="61">
        <v>12.5</v>
      </c>
      <c r="K8" s="61">
        <v>1.3</v>
      </c>
      <c r="L8" s="61">
        <v>1.7</v>
      </c>
      <c r="M8" s="61">
        <v>0</v>
      </c>
      <c r="N8" s="61">
        <v>0</v>
      </c>
      <c r="O8" s="61">
        <v>0</v>
      </c>
      <c r="P8" s="62">
        <v>3.55</v>
      </c>
      <c r="Q8" s="61">
        <v>321</v>
      </c>
      <c r="R8" s="61">
        <v>38.9</v>
      </c>
      <c r="S8" s="85">
        <v>7.5</v>
      </c>
    </row>
    <row r="9" spans="1:19" ht="15.75" x14ac:dyDescent="0.3">
      <c r="A9" s="84">
        <v>179</v>
      </c>
      <c r="B9" s="42">
        <v>51</v>
      </c>
      <c r="C9" s="42" t="s">
        <v>64</v>
      </c>
      <c r="D9" s="42">
        <v>18.16</v>
      </c>
      <c r="E9" s="42">
        <v>13.7</v>
      </c>
      <c r="F9" s="42">
        <v>4.47</v>
      </c>
      <c r="G9" s="42">
        <v>40.76</v>
      </c>
      <c r="H9" s="61">
        <v>5</v>
      </c>
      <c r="I9" s="119">
        <v>3.6320000000000001</v>
      </c>
      <c r="J9" s="61">
        <v>3.1</v>
      </c>
      <c r="K9" s="61">
        <v>1.4</v>
      </c>
      <c r="L9" s="61">
        <v>0.4</v>
      </c>
      <c r="M9" s="61">
        <v>0.1</v>
      </c>
      <c r="N9" s="61">
        <v>0</v>
      </c>
      <c r="O9" s="61">
        <v>0</v>
      </c>
      <c r="P9" s="61">
        <v>5.45</v>
      </c>
      <c r="Q9" s="61">
        <v>200</v>
      </c>
      <c r="R9" s="61">
        <v>41.7</v>
      </c>
      <c r="S9" s="85">
        <v>7.2</v>
      </c>
    </row>
    <row r="10" spans="1:19" ht="15.75" x14ac:dyDescent="0.3">
      <c r="A10" s="84">
        <v>180</v>
      </c>
      <c r="B10" s="42">
        <v>58</v>
      </c>
      <c r="C10" s="42" t="s">
        <v>64</v>
      </c>
      <c r="D10" s="42">
        <v>6.69</v>
      </c>
      <c r="E10" s="42">
        <v>4.18</v>
      </c>
      <c r="F10" s="42">
        <v>2.5099999999999998</v>
      </c>
      <c r="G10" s="42">
        <v>26.44</v>
      </c>
      <c r="H10" s="61">
        <v>3.4</v>
      </c>
      <c r="I10" s="119">
        <v>1.9676470588235295</v>
      </c>
      <c r="J10" s="61">
        <v>1.9</v>
      </c>
      <c r="K10" s="61">
        <v>1.1000000000000001</v>
      </c>
      <c r="L10" s="61">
        <v>0.3</v>
      </c>
      <c r="M10" s="61">
        <v>0.1</v>
      </c>
      <c r="N10" s="61">
        <v>0</v>
      </c>
      <c r="O10" s="61">
        <v>0</v>
      </c>
      <c r="P10" s="61">
        <v>4.12</v>
      </c>
      <c r="Q10" s="61">
        <v>268</v>
      </c>
      <c r="R10" s="61">
        <v>39.6</v>
      </c>
      <c r="S10" s="85">
        <v>7.7</v>
      </c>
    </row>
    <row r="11" spans="1:19" ht="15.75" x14ac:dyDescent="0.3">
      <c r="A11" s="84">
        <v>161</v>
      </c>
      <c r="B11" s="42">
        <v>55</v>
      </c>
      <c r="C11" s="42" t="s">
        <v>64</v>
      </c>
      <c r="D11" s="42">
        <v>18.11</v>
      </c>
      <c r="E11" s="42">
        <v>15.84</v>
      </c>
      <c r="F11" s="42">
        <v>2.27</v>
      </c>
      <c r="G11" s="42">
        <v>38.83</v>
      </c>
      <c r="H11" s="61">
        <v>9.1999999999999993</v>
      </c>
      <c r="I11" s="119">
        <v>1.9684782608695652</v>
      </c>
      <c r="J11" s="61">
        <v>5</v>
      </c>
      <c r="K11" s="61">
        <v>3.4</v>
      </c>
      <c r="L11" s="61">
        <v>0.5</v>
      </c>
      <c r="M11" s="61">
        <v>0.3</v>
      </c>
      <c r="N11" s="61">
        <v>0.1</v>
      </c>
      <c r="O11" s="61">
        <v>0</v>
      </c>
      <c r="P11" s="61">
        <v>4.78</v>
      </c>
      <c r="Q11" s="61">
        <v>324</v>
      </c>
      <c r="R11" s="61">
        <v>43.5</v>
      </c>
      <c r="S11" s="85">
        <v>6.7</v>
      </c>
    </row>
    <row r="12" spans="1:19" ht="15.75" x14ac:dyDescent="0.3">
      <c r="A12" s="84" t="s">
        <v>46</v>
      </c>
      <c r="B12" s="42">
        <v>56</v>
      </c>
      <c r="C12" s="42" t="s">
        <v>64</v>
      </c>
      <c r="D12" s="42">
        <v>22.72</v>
      </c>
      <c r="E12" s="42">
        <v>17.48</v>
      </c>
      <c r="F12" s="61">
        <v>5.24</v>
      </c>
      <c r="G12" s="42">
        <v>53.56</v>
      </c>
      <c r="H12" s="61">
        <v>8.1999999999999993</v>
      </c>
      <c r="I12" s="119">
        <v>2.7707317073170734</v>
      </c>
      <c r="J12" s="61">
        <v>5.5</v>
      </c>
      <c r="K12" s="61">
        <v>2</v>
      </c>
      <c r="L12" s="61">
        <v>0.4</v>
      </c>
      <c r="M12" s="61">
        <v>0.2</v>
      </c>
      <c r="N12" s="61">
        <v>0.1</v>
      </c>
      <c r="O12" s="61">
        <v>0.1</v>
      </c>
      <c r="P12" s="61">
        <v>4.42</v>
      </c>
      <c r="Q12" s="61">
        <v>250</v>
      </c>
      <c r="R12" s="61">
        <v>42.6</v>
      </c>
      <c r="S12" s="85">
        <v>7.4</v>
      </c>
    </row>
    <row r="13" spans="1:19" ht="15.75" x14ac:dyDescent="0.3">
      <c r="A13" s="84">
        <v>163</v>
      </c>
      <c r="B13" s="42">
        <v>57</v>
      </c>
      <c r="C13" s="42" t="s">
        <v>64</v>
      </c>
      <c r="D13" s="42">
        <v>10.47</v>
      </c>
      <c r="E13" s="42">
        <v>9.08</v>
      </c>
      <c r="F13" s="42">
        <v>1.91</v>
      </c>
      <c r="G13" s="42">
        <v>48.03</v>
      </c>
      <c r="H13" s="61">
        <v>5.5</v>
      </c>
      <c r="I13" s="119">
        <v>1.9036363636363638</v>
      </c>
      <c r="J13" s="61">
        <v>2.8</v>
      </c>
      <c r="K13" s="61">
        <v>2</v>
      </c>
      <c r="L13" s="61">
        <v>0.5</v>
      </c>
      <c r="M13" s="61">
        <v>0.2</v>
      </c>
      <c r="N13" s="61">
        <v>0</v>
      </c>
      <c r="O13" s="61">
        <v>0</v>
      </c>
      <c r="P13" s="61">
        <v>4.47</v>
      </c>
      <c r="Q13" s="61">
        <v>222</v>
      </c>
      <c r="R13" s="61">
        <v>44</v>
      </c>
      <c r="S13" s="85">
        <v>7.4</v>
      </c>
    </row>
    <row r="14" spans="1:19" ht="15.75" x14ac:dyDescent="0.3">
      <c r="A14" s="84">
        <v>165</v>
      </c>
      <c r="B14" s="42">
        <v>59</v>
      </c>
      <c r="C14" s="42" t="s">
        <v>64</v>
      </c>
      <c r="D14" s="42">
        <v>12.63</v>
      </c>
      <c r="E14" s="42">
        <v>9.6300000000000008</v>
      </c>
      <c r="F14" s="42">
        <v>3</v>
      </c>
      <c r="G14" s="42">
        <v>43.88</v>
      </c>
      <c r="H14" s="61">
        <v>6.1</v>
      </c>
      <c r="I14" s="119">
        <v>2.070491803278689</v>
      </c>
      <c r="J14" s="61">
        <v>3.5</v>
      </c>
      <c r="K14" s="61">
        <v>2</v>
      </c>
      <c r="L14" s="61">
        <v>0.4</v>
      </c>
      <c r="M14" s="61">
        <v>0.1</v>
      </c>
      <c r="N14" s="61">
        <v>0</v>
      </c>
      <c r="O14" s="61">
        <v>0</v>
      </c>
      <c r="P14" s="61">
        <v>4.71</v>
      </c>
      <c r="Q14" s="61">
        <v>279</v>
      </c>
      <c r="R14" s="61">
        <v>40</v>
      </c>
      <c r="S14" s="85">
        <v>7.1</v>
      </c>
    </row>
    <row r="15" spans="1:19" ht="15.75" x14ac:dyDescent="0.3">
      <c r="A15" s="84">
        <v>166</v>
      </c>
      <c r="B15" s="42">
        <v>79</v>
      </c>
      <c r="C15" s="42" t="s">
        <v>64</v>
      </c>
      <c r="D15" s="42">
        <v>11.15</v>
      </c>
      <c r="E15" s="42">
        <v>9</v>
      </c>
      <c r="F15" s="42">
        <v>2.15</v>
      </c>
      <c r="G15" s="42">
        <v>66.95</v>
      </c>
      <c r="H15" s="61">
        <v>6.6</v>
      </c>
      <c r="I15" s="119">
        <v>1.6893939393939394</v>
      </c>
      <c r="J15" s="61">
        <v>1.8</v>
      </c>
      <c r="K15" s="61">
        <v>3.6</v>
      </c>
      <c r="L15" s="61">
        <v>0.8</v>
      </c>
      <c r="M15" s="61">
        <v>0.3</v>
      </c>
      <c r="N15" s="61">
        <v>0.1</v>
      </c>
      <c r="O15" s="61">
        <v>0</v>
      </c>
      <c r="P15" s="61">
        <v>4.41</v>
      </c>
      <c r="Q15" s="61">
        <v>183</v>
      </c>
      <c r="R15" s="61">
        <v>38.700000000000003</v>
      </c>
      <c r="S15" s="85">
        <v>7.9</v>
      </c>
    </row>
    <row r="16" spans="1:19" ht="15.75" x14ac:dyDescent="0.3">
      <c r="A16" s="84">
        <v>169</v>
      </c>
      <c r="B16" s="42">
        <v>62</v>
      </c>
      <c r="C16" s="42" t="s">
        <v>64</v>
      </c>
      <c r="D16" s="42">
        <v>11.12</v>
      </c>
      <c r="E16" s="42">
        <v>8.5</v>
      </c>
      <c r="F16" s="42">
        <v>2.62</v>
      </c>
      <c r="G16" s="42">
        <v>70.87</v>
      </c>
      <c r="H16" s="61">
        <v>4.5999999999999996</v>
      </c>
      <c r="I16" s="119">
        <v>2.4173913043478259</v>
      </c>
      <c r="J16" s="61">
        <v>2.4</v>
      </c>
      <c r="K16" s="61">
        <v>1.6</v>
      </c>
      <c r="L16" s="61">
        <v>0.5</v>
      </c>
      <c r="M16" s="61">
        <v>0.2</v>
      </c>
      <c r="N16" s="61">
        <v>0</v>
      </c>
      <c r="O16" s="61">
        <v>0</v>
      </c>
      <c r="P16" s="61">
        <v>4.7699999999999996</v>
      </c>
      <c r="Q16" s="61">
        <v>228</v>
      </c>
      <c r="R16" s="61">
        <v>38.200000000000003</v>
      </c>
      <c r="S16" s="85">
        <v>7.2</v>
      </c>
    </row>
    <row r="17" spans="1:19" ht="15.75" x14ac:dyDescent="0.3">
      <c r="A17" s="84">
        <v>159</v>
      </c>
      <c r="B17" s="42">
        <v>70</v>
      </c>
      <c r="C17" s="42" t="s">
        <v>65</v>
      </c>
      <c r="D17" s="42">
        <v>13.66</v>
      </c>
      <c r="E17" s="42">
        <v>10.39</v>
      </c>
      <c r="F17" s="42">
        <v>3.27</v>
      </c>
      <c r="G17" s="42">
        <v>54.47</v>
      </c>
      <c r="H17" s="61">
        <v>7.2</v>
      </c>
      <c r="I17" s="119">
        <v>1.8972222222222221</v>
      </c>
      <c r="J17" s="61">
        <v>4.7</v>
      </c>
      <c r="K17" s="61">
        <v>1.9</v>
      </c>
      <c r="L17" s="61">
        <v>0.5</v>
      </c>
      <c r="M17" s="61">
        <v>0.1</v>
      </c>
      <c r="N17" s="61">
        <v>0</v>
      </c>
      <c r="O17" s="61">
        <v>0</v>
      </c>
      <c r="P17" s="61">
        <v>4.25</v>
      </c>
      <c r="Q17" s="61">
        <v>301</v>
      </c>
      <c r="R17" s="61">
        <v>45.3</v>
      </c>
      <c r="S17" s="85">
        <v>7.5</v>
      </c>
    </row>
    <row r="18" spans="1:19" ht="15.75" x14ac:dyDescent="0.3">
      <c r="A18" s="84" t="s">
        <v>70</v>
      </c>
      <c r="B18" s="42">
        <v>72</v>
      </c>
      <c r="C18" s="42" t="s">
        <v>64</v>
      </c>
      <c r="D18" s="42">
        <v>12.47</v>
      </c>
      <c r="E18" s="42">
        <v>9.31</v>
      </c>
      <c r="F18" s="42">
        <v>3.16</v>
      </c>
      <c r="G18" s="42">
        <v>63.33</v>
      </c>
      <c r="H18" s="61">
        <v>8.1999999999999993</v>
      </c>
      <c r="I18" s="119">
        <v>1.5207317073170734</v>
      </c>
      <c r="J18" s="61">
        <v>5</v>
      </c>
      <c r="K18" s="61">
        <v>1.7</v>
      </c>
      <c r="L18" s="61">
        <v>1.1000000000000001</v>
      </c>
      <c r="M18" s="61">
        <v>0.4</v>
      </c>
      <c r="N18" s="61">
        <v>0</v>
      </c>
      <c r="O18" s="61">
        <v>0</v>
      </c>
      <c r="P18" s="61">
        <v>4.59</v>
      </c>
      <c r="Q18" s="61">
        <v>225</v>
      </c>
      <c r="R18" s="61">
        <v>42.4</v>
      </c>
      <c r="S18" s="85">
        <v>7.7</v>
      </c>
    </row>
    <row r="19" spans="1:19" ht="15.75" x14ac:dyDescent="0.3">
      <c r="A19" s="84" t="s">
        <v>71</v>
      </c>
      <c r="B19" s="42">
        <v>56</v>
      </c>
      <c r="C19" s="42" t="s">
        <v>64</v>
      </c>
      <c r="D19" s="42">
        <v>15.72</v>
      </c>
      <c r="E19" s="42">
        <v>11.82</v>
      </c>
      <c r="F19" s="42">
        <v>3.9</v>
      </c>
      <c r="G19" s="42">
        <v>62.24</v>
      </c>
      <c r="H19" s="61">
        <v>8</v>
      </c>
      <c r="I19" s="119">
        <v>1.9650000000000001</v>
      </c>
      <c r="J19" s="61">
        <v>5</v>
      </c>
      <c r="K19" s="61">
        <v>2.1</v>
      </c>
      <c r="L19" s="61">
        <v>0.6</v>
      </c>
      <c r="M19" s="61">
        <v>0.2</v>
      </c>
      <c r="N19" s="61">
        <v>0.1</v>
      </c>
      <c r="O19" s="61">
        <v>0</v>
      </c>
      <c r="P19" s="61">
        <v>5.14</v>
      </c>
      <c r="Q19" s="61">
        <v>246</v>
      </c>
      <c r="R19" s="61">
        <v>43.4</v>
      </c>
      <c r="S19" s="85">
        <v>7.4</v>
      </c>
    </row>
    <row r="20" spans="1:19" ht="15.75" x14ac:dyDescent="0.3">
      <c r="A20" s="84">
        <v>170</v>
      </c>
      <c r="B20" s="42">
        <v>82</v>
      </c>
      <c r="C20" s="42" t="s">
        <v>66</v>
      </c>
      <c r="D20" s="42">
        <v>11.72</v>
      </c>
      <c r="E20" s="42">
        <v>8.92</v>
      </c>
      <c r="F20" s="42">
        <v>2.8</v>
      </c>
      <c r="G20" s="42">
        <v>42.63</v>
      </c>
      <c r="H20" s="61">
        <v>5</v>
      </c>
      <c r="I20" s="119">
        <v>2.3440000000000003</v>
      </c>
      <c r="J20" s="61">
        <v>2.2999999999999998</v>
      </c>
      <c r="K20" s="61">
        <v>2</v>
      </c>
      <c r="L20" s="61">
        <v>0.3</v>
      </c>
      <c r="M20" s="61">
        <v>0.4</v>
      </c>
      <c r="N20" s="61">
        <v>0</v>
      </c>
      <c r="O20" s="61">
        <v>0</v>
      </c>
      <c r="P20" s="61">
        <v>4.16</v>
      </c>
      <c r="Q20" s="61">
        <v>185</v>
      </c>
      <c r="R20" s="61">
        <v>41.6</v>
      </c>
      <c r="S20" s="85">
        <v>7.4</v>
      </c>
    </row>
    <row r="21" spans="1:19" ht="15.75" x14ac:dyDescent="0.3">
      <c r="A21" s="84" t="s">
        <v>72</v>
      </c>
      <c r="B21" s="42">
        <v>67</v>
      </c>
      <c r="C21" s="42" t="s">
        <v>64</v>
      </c>
      <c r="D21" s="42">
        <v>11.01</v>
      </c>
      <c r="E21" s="42">
        <v>7.92</v>
      </c>
      <c r="F21" s="42">
        <v>3.1</v>
      </c>
      <c r="G21" s="42">
        <v>50.36</v>
      </c>
      <c r="H21" s="61">
        <v>5.5</v>
      </c>
      <c r="I21" s="119">
        <v>2.0018181818181819</v>
      </c>
      <c r="J21" s="61">
        <v>2.8</v>
      </c>
      <c r="K21" s="61">
        <v>1.6</v>
      </c>
      <c r="L21" s="61">
        <v>0.7</v>
      </c>
      <c r="M21" s="61">
        <v>0.3</v>
      </c>
      <c r="N21" s="61">
        <v>0</v>
      </c>
      <c r="O21" s="61">
        <v>0</v>
      </c>
      <c r="P21" s="61">
        <v>4.67</v>
      </c>
      <c r="Q21" s="61">
        <v>202</v>
      </c>
      <c r="R21" s="61">
        <v>42.3</v>
      </c>
      <c r="S21" s="85">
        <v>7.7</v>
      </c>
    </row>
    <row r="22" spans="1:19" ht="15.75" x14ac:dyDescent="0.3">
      <c r="A22" s="84">
        <v>101</v>
      </c>
      <c r="B22" s="42">
        <v>71</v>
      </c>
      <c r="C22" s="42" t="s">
        <v>64</v>
      </c>
      <c r="D22" s="42">
        <v>17.690000000000001</v>
      </c>
      <c r="E22" s="42">
        <v>14.36</v>
      </c>
      <c r="F22" s="42">
        <v>3.32</v>
      </c>
      <c r="G22" s="42">
        <v>39.74</v>
      </c>
      <c r="H22" s="61">
        <v>7.9</v>
      </c>
      <c r="I22" s="119">
        <v>2.2392405063291139</v>
      </c>
      <c r="J22" s="61">
        <v>5.3</v>
      </c>
      <c r="K22" s="61">
        <v>1.5</v>
      </c>
      <c r="L22" s="61">
        <v>0.6</v>
      </c>
      <c r="M22" s="61">
        <v>0.4</v>
      </c>
      <c r="N22" s="61">
        <v>0.1</v>
      </c>
      <c r="O22" s="61">
        <v>0</v>
      </c>
      <c r="P22" s="61">
        <v>4.42</v>
      </c>
      <c r="Q22" s="61">
        <v>294</v>
      </c>
      <c r="R22" s="61">
        <v>40.9</v>
      </c>
      <c r="S22" s="85">
        <v>7.2</v>
      </c>
    </row>
    <row r="23" spans="1:19" ht="15.75" x14ac:dyDescent="0.3">
      <c r="A23" s="84">
        <v>151</v>
      </c>
      <c r="B23" s="42">
        <v>63</v>
      </c>
      <c r="C23" s="42" t="s">
        <v>64</v>
      </c>
      <c r="D23" s="42">
        <v>21.69</v>
      </c>
      <c r="E23" s="42">
        <v>17.600000000000001</v>
      </c>
      <c r="F23" s="42">
        <v>4.0999999999999996</v>
      </c>
      <c r="G23" s="42">
        <v>44.8</v>
      </c>
      <c r="H23" s="61">
        <v>9.6999999999999993</v>
      </c>
      <c r="I23" s="119">
        <v>2.2360824742268046</v>
      </c>
      <c r="J23" s="61">
        <v>5.8</v>
      </c>
      <c r="K23" s="61">
        <v>2.6</v>
      </c>
      <c r="L23" s="61">
        <v>0.8</v>
      </c>
      <c r="M23" s="61">
        <v>0.5</v>
      </c>
      <c r="N23" s="61">
        <v>0</v>
      </c>
      <c r="O23" s="61">
        <v>0</v>
      </c>
      <c r="P23" s="61">
        <v>4.8499999999999996</v>
      </c>
      <c r="Q23" s="61">
        <v>317</v>
      </c>
      <c r="R23" s="61">
        <v>40.6</v>
      </c>
      <c r="S23" s="85">
        <v>7.3</v>
      </c>
    </row>
    <row r="24" spans="1:19" ht="15.75" x14ac:dyDescent="0.3">
      <c r="A24" s="84">
        <v>157</v>
      </c>
      <c r="B24" s="42">
        <v>64</v>
      </c>
      <c r="C24" s="42" t="s">
        <v>64</v>
      </c>
      <c r="D24" s="42">
        <v>14.23</v>
      </c>
      <c r="E24" s="42">
        <v>11.13</v>
      </c>
      <c r="F24" s="42">
        <v>3.11</v>
      </c>
      <c r="G24" s="42">
        <v>34.520000000000003</v>
      </c>
      <c r="H24" s="61">
        <v>6.3</v>
      </c>
      <c r="I24" s="119">
        <v>2.2587301587301587</v>
      </c>
      <c r="J24" s="61">
        <v>2.9</v>
      </c>
      <c r="K24" s="61">
        <v>2.8</v>
      </c>
      <c r="L24" s="61">
        <v>0.4</v>
      </c>
      <c r="M24" s="61">
        <v>0.2</v>
      </c>
      <c r="N24" s="61">
        <v>0</v>
      </c>
      <c r="O24" s="61">
        <v>0</v>
      </c>
      <c r="P24" s="61">
        <v>4.25</v>
      </c>
      <c r="Q24" s="61">
        <v>233</v>
      </c>
      <c r="R24" s="61">
        <v>39.700000000000003</v>
      </c>
      <c r="S24" s="85">
        <v>7.3</v>
      </c>
    </row>
    <row r="25" spans="1:19" ht="15.75" x14ac:dyDescent="0.3">
      <c r="A25" s="84">
        <v>158</v>
      </c>
      <c r="B25" s="42">
        <v>68</v>
      </c>
      <c r="C25" s="61" t="s">
        <v>66</v>
      </c>
      <c r="D25" s="42">
        <v>13.57</v>
      </c>
      <c r="E25" s="42">
        <v>10.09</v>
      </c>
      <c r="F25" s="42">
        <v>3.48</v>
      </c>
      <c r="G25" s="42">
        <v>44.5</v>
      </c>
      <c r="H25" s="61">
        <v>6.2</v>
      </c>
      <c r="I25" s="119">
        <v>2.1887096774193546</v>
      </c>
      <c r="J25" s="61">
        <v>3.5</v>
      </c>
      <c r="K25" s="61">
        <v>2.2999999999999998</v>
      </c>
      <c r="L25" s="61">
        <v>0.4</v>
      </c>
      <c r="M25" s="61">
        <v>0</v>
      </c>
      <c r="N25" s="61">
        <v>0</v>
      </c>
      <c r="O25" s="61">
        <v>0</v>
      </c>
      <c r="P25" s="61">
        <v>4.24</v>
      </c>
      <c r="Q25" s="61">
        <v>356</v>
      </c>
      <c r="R25" s="61">
        <v>41.5</v>
      </c>
      <c r="S25" s="85">
        <v>8</v>
      </c>
    </row>
    <row r="26" spans="1:19" ht="15.75" x14ac:dyDescent="0.3">
      <c r="A26" s="84" t="s">
        <v>73</v>
      </c>
      <c r="B26" s="86">
        <v>89</v>
      </c>
      <c r="C26" s="61" t="s">
        <v>67</v>
      </c>
      <c r="D26" s="42">
        <v>10.41</v>
      </c>
      <c r="E26" s="87">
        <v>6.96</v>
      </c>
      <c r="F26" s="42">
        <v>3.45</v>
      </c>
      <c r="G26" s="42">
        <v>45.28</v>
      </c>
      <c r="H26" s="61">
        <v>5.9</v>
      </c>
      <c r="I26" s="119">
        <v>1.7644067796610168</v>
      </c>
      <c r="J26" s="61">
        <v>3.4</v>
      </c>
      <c r="K26" s="61">
        <v>1.6</v>
      </c>
      <c r="L26" s="61">
        <v>0.5</v>
      </c>
      <c r="M26" s="61">
        <v>0.5</v>
      </c>
      <c r="N26" s="61">
        <v>0</v>
      </c>
      <c r="O26" s="61">
        <v>0</v>
      </c>
      <c r="P26" s="61">
        <v>4.08</v>
      </c>
      <c r="Q26" s="61">
        <v>178</v>
      </c>
      <c r="R26" s="61">
        <v>45.5</v>
      </c>
      <c r="S26" s="85">
        <v>7.3</v>
      </c>
    </row>
    <row r="27" spans="1:19" ht="15.75" x14ac:dyDescent="0.3">
      <c r="A27" s="84">
        <v>168</v>
      </c>
      <c r="B27" s="86">
        <v>64</v>
      </c>
      <c r="C27" s="61" t="s">
        <v>66</v>
      </c>
      <c r="D27" s="42">
        <v>8.43</v>
      </c>
      <c r="E27" s="42">
        <v>5.93</v>
      </c>
      <c r="F27" s="42">
        <v>2.4900000000000002</v>
      </c>
      <c r="G27" s="42">
        <v>29.36</v>
      </c>
      <c r="H27" s="61">
        <v>4.8</v>
      </c>
      <c r="I27" s="119">
        <v>1.7562500000000001</v>
      </c>
      <c r="J27" s="61">
        <v>2.9</v>
      </c>
      <c r="K27" s="61">
        <v>1.4</v>
      </c>
      <c r="L27" s="61">
        <v>0.3</v>
      </c>
      <c r="M27" s="61">
        <v>0.1</v>
      </c>
      <c r="N27" s="61">
        <v>0</v>
      </c>
      <c r="O27" s="61">
        <v>0</v>
      </c>
      <c r="P27" s="61">
        <v>3.99</v>
      </c>
      <c r="Q27" s="61">
        <v>226</v>
      </c>
      <c r="R27" s="61">
        <v>47.2</v>
      </c>
      <c r="S27" s="85">
        <v>7.5</v>
      </c>
    </row>
    <row r="28" spans="1:19" ht="15.75" x14ac:dyDescent="0.3">
      <c r="A28" s="84">
        <v>93</v>
      </c>
      <c r="B28" s="42">
        <v>65</v>
      </c>
      <c r="C28" s="61" t="s">
        <v>64</v>
      </c>
      <c r="D28" s="42">
        <v>13.19</v>
      </c>
      <c r="E28" s="42">
        <v>10.28</v>
      </c>
      <c r="F28" s="42">
        <v>2.91</v>
      </c>
      <c r="G28" s="42">
        <v>42.56</v>
      </c>
      <c r="H28" s="61">
        <v>5.2</v>
      </c>
      <c r="I28" s="119">
        <v>2.5365384615384614</v>
      </c>
      <c r="J28" s="61">
        <v>3</v>
      </c>
      <c r="K28" s="61">
        <v>1.8</v>
      </c>
      <c r="L28" s="61">
        <v>0.4</v>
      </c>
      <c r="M28" s="61">
        <v>0</v>
      </c>
      <c r="N28" s="61">
        <v>0</v>
      </c>
      <c r="O28" s="61">
        <v>0</v>
      </c>
      <c r="P28" s="61">
        <v>4.6500000000000004</v>
      </c>
      <c r="Q28" s="61">
        <v>253</v>
      </c>
      <c r="R28" s="61">
        <v>33.6</v>
      </c>
      <c r="S28" s="85">
        <v>7.7</v>
      </c>
    </row>
    <row r="29" spans="1:19" ht="15.75" x14ac:dyDescent="0.3">
      <c r="A29" s="84" t="s">
        <v>74</v>
      </c>
      <c r="B29" s="42">
        <v>65</v>
      </c>
      <c r="C29" s="61" t="s">
        <v>64</v>
      </c>
      <c r="D29" s="42">
        <v>15.47</v>
      </c>
      <c r="E29" s="42">
        <v>11.76</v>
      </c>
      <c r="F29" s="42">
        <v>3.71</v>
      </c>
      <c r="G29" s="42">
        <v>48.93</v>
      </c>
      <c r="H29" s="61">
        <v>7.2</v>
      </c>
      <c r="I29" s="119">
        <v>2.1486111111111112</v>
      </c>
      <c r="J29" s="61">
        <v>3</v>
      </c>
      <c r="K29" s="61">
        <v>3.2</v>
      </c>
      <c r="L29" s="61">
        <v>0.7</v>
      </c>
      <c r="M29" s="61">
        <v>0.3</v>
      </c>
      <c r="N29" s="61">
        <v>0.1</v>
      </c>
      <c r="O29" s="61">
        <v>0</v>
      </c>
      <c r="P29" s="61">
        <v>5.0999999999999996</v>
      </c>
      <c r="Q29" s="61">
        <v>255</v>
      </c>
      <c r="R29" s="61">
        <v>41.8</v>
      </c>
      <c r="S29" s="85">
        <v>7.8</v>
      </c>
    </row>
    <row r="30" spans="1:19" ht="15.75" x14ac:dyDescent="0.3">
      <c r="A30" s="84" t="s">
        <v>75</v>
      </c>
      <c r="B30" s="42">
        <v>74</v>
      </c>
      <c r="C30" s="42" t="s">
        <v>66</v>
      </c>
      <c r="D30" s="42">
        <v>14.31</v>
      </c>
      <c r="E30" s="42">
        <v>11.67</v>
      </c>
      <c r="F30" s="42">
        <v>2.64</v>
      </c>
      <c r="G30" s="42">
        <v>60.64</v>
      </c>
      <c r="H30" s="61">
        <v>7.3</v>
      </c>
      <c r="I30" s="119">
        <v>1.9602739726027398</v>
      </c>
      <c r="J30" s="61">
        <v>4.0999999999999996</v>
      </c>
      <c r="K30" s="61">
        <v>2</v>
      </c>
      <c r="L30" s="61">
        <v>0.8</v>
      </c>
      <c r="M30" s="61">
        <v>0.3</v>
      </c>
      <c r="N30" s="61">
        <v>0</v>
      </c>
      <c r="O30" s="61">
        <v>0</v>
      </c>
      <c r="P30" s="61">
        <v>4.5599999999999996</v>
      </c>
      <c r="Q30" s="61">
        <v>260</v>
      </c>
      <c r="R30" s="61">
        <v>42.6</v>
      </c>
      <c r="S30" s="85">
        <v>7.6</v>
      </c>
    </row>
    <row r="31" spans="1:19" ht="15.75" x14ac:dyDescent="0.3">
      <c r="A31" s="84">
        <v>98</v>
      </c>
      <c r="B31" s="42">
        <v>57</v>
      </c>
      <c r="C31" s="42" t="s">
        <v>64</v>
      </c>
      <c r="D31" s="42">
        <v>9.76</v>
      </c>
      <c r="E31" s="42">
        <v>7.33</v>
      </c>
      <c r="F31" s="42">
        <v>2.46</v>
      </c>
      <c r="G31" s="42">
        <v>60.52</v>
      </c>
      <c r="H31" s="61">
        <v>7.4</v>
      </c>
      <c r="I31" s="119">
        <v>1.3189189189189188</v>
      </c>
      <c r="J31" s="61">
        <v>5.6</v>
      </c>
      <c r="K31" s="61">
        <v>1.3</v>
      </c>
      <c r="L31" s="61">
        <v>0.3</v>
      </c>
      <c r="M31" s="61">
        <v>0.1</v>
      </c>
      <c r="N31" s="61">
        <v>0</v>
      </c>
      <c r="O31" s="61">
        <v>0</v>
      </c>
      <c r="P31" s="61">
        <v>4.63</v>
      </c>
      <c r="Q31" s="61">
        <v>262</v>
      </c>
      <c r="R31" s="61">
        <v>42</v>
      </c>
      <c r="S31" s="85">
        <v>7.4</v>
      </c>
    </row>
    <row r="32" spans="1:19" ht="15.75" x14ac:dyDescent="0.3">
      <c r="A32" s="84" t="s">
        <v>76</v>
      </c>
      <c r="B32" s="42">
        <v>58</v>
      </c>
      <c r="C32" s="42" t="s">
        <v>64</v>
      </c>
      <c r="D32" s="42">
        <v>19.12</v>
      </c>
      <c r="E32" s="42">
        <v>13.83</v>
      </c>
      <c r="F32" s="42">
        <v>5.29</v>
      </c>
      <c r="G32" s="61">
        <v>101.28</v>
      </c>
      <c r="H32" s="61">
        <v>12.3</v>
      </c>
      <c r="I32" s="119">
        <v>1.5544715447154471</v>
      </c>
      <c r="J32" s="61">
        <v>8.6999999999999993</v>
      </c>
      <c r="K32" s="61">
        <v>2.8</v>
      </c>
      <c r="L32" s="61">
        <v>0.6</v>
      </c>
      <c r="M32" s="61">
        <v>0.1</v>
      </c>
      <c r="N32" s="61">
        <v>0</v>
      </c>
      <c r="O32" s="61">
        <v>0</v>
      </c>
      <c r="P32" s="61">
        <v>4.8899999999999997</v>
      </c>
      <c r="Q32" s="61">
        <v>271</v>
      </c>
      <c r="R32" s="61">
        <v>43.7</v>
      </c>
      <c r="S32" s="85">
        <v>7.7</v>
      </c>
    </row>
    <row r="33" spans="1:19" ht="15.75" x14ac:dyDescent="0.3">
      <c r="A33" s="84">
        <v>103</v>
      </c>
      <c r="B33" s="42">
        <v>64</v>
      </c>
      <c r="C33" s="42" t="s">
        <v>64</v>
      </c>
      <c r="D33" s="42">
        <v>11.32</v>
      </c>
      <c r="E33" s="42">
        <v>8.2200000000000006</v>
      </c>
      <c r="F33" s="42">
        <v>3.09</v>
      </c>
      <c r="G33" s="42">
        <v>28.63</v>
      </c>
      <c r="H33" s="61">
        <v>3.6</v>
      </c>
      <c r="I33" s="119">
        <v>3.1444444444444444</v>
      </c>
      <c r="J33" s="61">
        <v>1.6</v>
      </c>
      <c r="K33" s="61">
        <v>1.7</v>
      </c>
      <c r="L33" s="61">
        <v>0.2</v>
      </c>
      <c r="M33" s="61">
        <v>0.1</v>
      </c>
      <c r="N33" s="61">
        <v>0</v>
      </c>
      <c r="O33" s="61">
        <v>0</v>
      </c>
      <c r="P33" s="61">
        <v>4.0999999999999996</v>
      </c>
      <c r="Q33" s="61">
        <v>203</v>
      </c>
      <c r="R33" s="61">
        <v>46.8</v>
      </c>
      <c r="S33" s="85">
        <v>7.5</v>
      </c>
    </row>
    <row r="34" spans="1:19" ht="15.75" x14ac:dyDescent="0.3">
      <c r="A34" s="84">
        <v>150</v>
      </c>
      <c r="B34" s="42">
        <v>70</v>
      </c>
      <c r="C34" s="42" t="s">
        <v>64</v>
      </c>
      <c r="D34" s="42">
        <v>21.99</v>
      </c>
      <c r="E34" s="42">
        <v>16.97</v>
      </c>
      <c r="F34" s="42">
        <v>5.01</v>
      </c>
      <c r="G34" s="42">
        <v>94.4</v>
      </c>
      <c r="H34" s="61">
        <v>11.6</v>
      </c>
      <c r="I34" s="119">
        <v>1.8956896551724136</v>
      </c>
      <c r="J34" s="61">
        <v>7.7</v>
      </c>
      <c r="K34" s="61">
        <v>2.4</v>
      </c>
      <c r="L34" s="61">
        <v>0.8</v>
      </c>
      <c r="M34" s="61">
        <v>0.5</v>
      </c>
      <c r="N34" s="61">
        <v>0.1</v>
      </c>
      <c r="O34" s="61">
        <v>0.1</v>
      </c>
      <c r="P34" s="61">
        <v>3.85</v>
      </c>
      <c r="Q34" s="61">
        <v>342</v>
      </c>
      <c r="R34" s="61">
        <v>45.7</v>
      </c>
      <c r="S34" s="85">
        <v>7.3</v>
      </c>
    </row>
    <row r="35" spans="1:19" ht="15.75" x14ac:dyDescent="0.3">
      <c r="A35" s="84" t="s">
        <v>47</v>
      </c>
      <c r="B35" s="42">
        <v>61</v>
      </c>
      <c r="C35" s="42" t="s">
        <v>64</v>
      </c>
      <c r="D35" s="42">
        <v>22.46</v>
      </c>
      <c r="E35" s="42">
        <v>18.18</v>
      </c>
      <c r="F35" s="42">
        <v>4.28</v>
      </c>
      <c r="G35" s="42">
        <v>66.930000000000007</v>
      </c>
      <c r="H35" s="61">
        <v>8.5</v>
      </c>
      <c r="I35" s="119">
        <v>2.6423529411764708</v>
      </c>
      <c r="J35" s="61">
        <v>5.0999999999999996</v>
      </c>
      <c r="K35" s="61">
        <v>2.4</v>
      </c>
      <c r="L35" s="61">
        <v>0.7</v>
      </c>
      <c r="M35" s="61">
        <v>0.2</v>
      </c>
      <c r="N35" s="61">
        <v>0</v>
      </c>
      <c r="O35" s="61">
        <v>0</v>
      </c>
      <c r="P35" s="61">
        <v>4.63</v>
      </c>
      <c r="Q35" s="61">
        <v>265</v>
      </c>
      <c r="R35" s="61">
        <v>45</v>
      </c>
      <c r="S35" s="85">
        <v>6.8</v>
      </c>
    </row>
    <row r="36" spans="1:19" ht="15.75" x14ac:dyDescent="0.3">
      <c r="A36" s="84">
        <v>153</v>
      </c>
      <c r="B36" s="42">
        <v>57</v>
      </c>
      <c r="C36" s="42" t="s">
        <v>64</v>
      </c>
      <c r="D36" s="42">
        <v>21.78</v>
      </c>
      <c r="E36" s="42">
        <v>17.37</v>
      </c>
      <c r="F36" s="42">
        <v>4.41</v>
      </c>
      <c r="G36" s="42">
        <v>54.8</v>
      </c>
      <c r="H36" s="61">
        <v>7.1</v>
      </c>
      <c r="I36" s="119">
        <v>3.0676056338028173</v>
      </c>
      <c r="J36" s="61">
        <v>4.5999999999999996</v>
      </c>
      <c r="K36" s="61">
        <v>1.9</v>
      </c>
      <c r="L36" s="61">
        <v>0.4</v>
      </c>
      <c r="M36" s="61">
        <v>0.2</v>
      </c>
      <c r="N36" s="61">
        <v>0</v>
      </c>
      <c r="O36" s="61">
        <v>0</v>
      </c>
      <c r="P36" s="61">
        <v>4.4800000000000004</v>
      </c>
      <c r="Q36" s="61">
        <v>257</v>
      </c>
      <c r="R36" s="61">
        <v>40.700000000000003</v>
      </c>
      <c r="S36" s="85">
        <v>7.3</v>
      </c>
    </row>
    <row r="37" spans="1:19" ht="15.75" x14ac:dyDescent="0.3">
      <c r="A37" s="84">
        <v>154</v>
      </c>
      <c r="B37" s="42">
        <v>50</v>
      </c>
      <c r="C37" s="42" t="s">
        <v>64</v>
      </c>
      <c r="D37" s="42">
        <v>8.1199999999999992</v>
      </c>
      <c r="E37" s="42">
        <v>5.6</v>
      </c>
      <c r="F37" s="42">
        <v>2.5099999999999998</v>
      </c>
      <c r="G37" s="42">
        <v>32.81</v>
      </c>
      <c r="H37" s="61">
        <v>4.3</v>
      </c>
      <c r="I37" s="119">
        <v>1.8883720930232557</v>
      </c>
      <c r="J37" s="61">
        <v>2.2999999999999998</v>
      </c>
      <c r="K37" s="61">
        <v>1.5</v>
      </c>
      <c r="L37" s="61">
        <v>0.3</v>
      </c>
      <c r="M37" s="61">
        <v>0.1</v>
      </c>
      <c r="N37" s="61">
        <v>0</v>
      </c>
      <c r="O37" s="61">
        <v>0</v>
      </c>
      <c r="P37" s="61">
        <v>4.53</v>
      </c>
      <c r="Q37" s="61">
        <v>224</v>
      </c>
      <c r="R37" s="61">
        <v>32.9</v>
      </c>
      <c r="S37" s="85">
        <v>8</v>
      </c>
    </row>
    <row r="38" spans="1:19" ht="15.75" x14ac:dyDescent="0.3">
      <c r="A38" s="84">
        <v>155</v>
      </c>
      <c r="B38" s="88">
        <v>52</v>
      </c>
      <c r="C38" s="88" t="s">
        <v>64</v>
      </c>
      <c r="D38" s="88">
        <v>14.97</v>
      </c>
      <c r="E38" s="88">
        <v>11.49</v>
      </c>
      <c r="F38" s="88">
        <v>3.48</v>
      </c>
      <c r="G38" s="88">
        <v>41.27</v>
      </c>
      <c r="H38" s="89">
        <v>5.3</v>
      </c>
      <c r="I38" s="119">
        <v>2.8245283018867928</v>
      </c>
      <c r="J38" s="89">
        <v>3</v>
      </c>
      <c r="K38" s="89">
        <v>1.7</v>
      </c>
      <c r="L38" s="89">
        <v>0.4</v>
      </c>
      <c r="M38" s="89">
        <v>0.1</v>
      </c>
      <c r="N38" s="89">
        <v>0</v>
      </c>
      <c r="O38" s="89">
        <v>0</v>
      </c>
      <c r="P38" s="89">
        <v>4.99</v>
      </c>
      <c r="Q38" s="89">
        <v>265</v>
      </c>
      <c r="R38" s="89">
        <v>42.6</v>
      </c>
      <c r="S38" s="85">
        <v>7.3</v>
      </c>
    </row>
    <row r="39" spans="1:19" ht="15.75" x14ac:dyDescent="0.3">
      <c r="A39" s="90">
        <v>156</v>
      </c>
      <c r="B39" s="88">
        <v>50</v>
      </c>
      <c r="C39" s="91" t="s">
        <v>66</v>
      </c>
      <c r="D39" s="91">
        <v>18.149999999999999</v>
      </c>
      <c r="E39" s="91">
        <v>13.76</v>
      </c>
      <c r="F39" s="91">
        <v>4.3899999999999997</v>
      </c>
      <c r="G39" s="91">
        <v>33.68</v>
      </c>
      <c r="H39" s="91">
        <v>4.4000000000000004</v>
      </c>
      <c r="I39" s="119">
        <v>4.1249999999999991</v>
      </c>
      <c r="J39" s="91">
        <v>2.2000000000000002</v>
      </c>
      <c r="K39" s="91">
        <v>1.8</v>
      </c>
      <c r="L39" s="91">
        <v>0.3</v>
      </c>
      <c r="M39" s="91">
        <v>0.1</v>
      </c>
      <c r="N39" s="91">
        <v>0</v>
      </c>
      <c r="O39" s="91">
        <v>0</v>
      </c>
      <c r="P39" s="91">
        <v>4.62</v>
      </c>
      <c r="Q39" s="91">
        <v>287</v>
      </c>
      <c r="R39" s="91">
        <v>39.4</v>
      </c>
      <c r="S39" s="92">
        <v>6.9</v>
      </c>
    </row>
    <row r="40" spans="1:19" ht="19.5" thickBot="1" x14ac:dyDescent="0.45">
      <c r="A40" s="93" t="s">
        <v>0</v>
      </c>
      <c r="B40" s="94">
        <v>62.628571428571426</v>
      </c>
      <c r="C40" s="95"/>
      <c r="D40" s="95">
        <f>AVERAGE(D5:D39)</f>
        <v>14.576000000000002</v>
      </c>
      <c r="E40" s="95">
        <f>AVERAGE(E5:E39)</f>
        <v>11.186000000000002</v>
      </c>
      <c r="F40" s="95">
        <f t="shared" ref="F40:S40" si="0">AVERAGE(F5:F39)</f>
        <v>3.4060000000000001</v>
      </c>
      <c r="G40" s="95">
        <f t="shared" si="0"/>
        <v>52.765428571428579</v>
      </c>
      <c r="H40" s="95">
        <f t="shared" si="0"/>
        <v>6.9571428571428582</v>
      </c>
      <c r="I40" s="95">
        <f t="shared" ref="I40" si="1">AVERAGE(I5:I39)</f>
        <v>2.1920265355931359</v>
      </c>
      <c r="J40" s="95">
        <f t="shared" si="0"/>
        <v>4.1399999999999997</v>
      </c>
      <c r="K40" s="95">
        <f t="shared" si="0"/>
        <v>2.0514285714285712</v>
      </c>
      <c r="L40" s="95">
        <f t="shared" si="0"/>
        <v>0.54571428571428571</v>
      </c>
      <c r="M40" s="95">
        <f>AVERAGE(M5:M39)</f>
        <v>0.20285714285714276</v>
      </c>
      <c r="N40" s="95">
        <f>AVERAGE(N5:N39)</f>
        <v>2.2857142857142854E-2</v>
      </c>
      <c r="O40" s="95">
        <f>AVERAGE(O5:O39)</f>
        <v>5.7142857142857143E-3</v>
      </c>
      <c r="P40" s="95">
        <f t="shared" si="0"/>
        <v>4.5102857142857138</v>
      </c>
      <c r="Q40" s="95">
        <f t="shared" si="0"/>
        <v>256.39999999999998</v>
      </c>
      <c r="R40" s="95">
        <f t="shared" si="0"/>
        <v>41.334285714285713</v>
      </c>
      <c r="S40" s="96">
        <f t="shared" si="0"/>
        <v>7.4342857142857168</v>
      </c>
    </row>
    <row r="41" spans="1:19" ht="17.25" thickTop="1" thickBot="1" x14ac:dyDescent="0.35">
      <c r="A41" s="97" t="s">
        <v>68</v>
      </c>
      <c r="B41" s="98">
        <v>9.1493674300329548</v>
      </c>
      <c r="C41" s="98"/>
      <c r="D41" s="98">
        <f>_xlfn.STDEV.S(D5:D39)</f>
        <v>4.4746272930563311</v>
      </c>
      <c r="E41" s="98">
        <f>_xlfn.STDEV.S(E5:E39)</f>
        <v>3.7715000916315038</v>
      </c>
      <c r="F41" s="98">
        <v>0.89583743273115857</v>
      </c>
      <c r="G41" s="98">
        <f>_xlfn.STDEV.S(G5:G39)</f>
        <v>20.751503041644824</v>
      </c>
      <c r="H41" s="98">
        <f>_xlfn.STDEV.S(H5:H39)</f>
        <v>2.5405286289049545</v>
      </c>
      <c r="I41" s="98">
        <f>_xlfn.STDEV.S(I5:I39)</f>
        <v>0.62165498853436985</v>
      </c>
      <c r="J41" s="98">
        <v>2.1804709999246952</v>
      </c>
      <c r="K41" s="98">
        <f>_xlfn.STDEV.S(K5:K39)</f>
        <v>0.60700393863022428</v>
      </c>
      <c r="L41" s="98">
        <v>0.28006601862760139</v>
      </c>
      <c r="M41" s="98">
        <f>_xlfn.STDEV.S(M5:M39)</f>
        <v>0.14242792663559461</v>
      </c>
      <c r="N41" s="98">
        <f>_xlfn.STDEV.S(N5:N39)</f>
        <v>4.2604296149803586E-2</v>
      </c>
      <c r="O41" s="98">
        <f>_xlfn.STDEV.S(O5:O39)</f>
        <v>2.355041079768028E-2</v>
      </c>
      <c r="P41" s="98">
        <v>0.39822758578987666</v>
      </c>
      <c r="Q41" s="99">
        <f>_xlfn.STDEV.S(Q5:Q39)</f>
        <v>45.41844662818891</v>
      </c>
      <c r="R41" s="99">
        <f>_xlfn.STDEV.S(R5:R39)</f>
        <v>3.3970526028536301</v>
      </c>
      <c r="S41" s="100">
        <v>0.30959447588062411</v>
      </c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D26" sqref="D26"/>
    </sheetView>
  </sheetViews>
  <sheetFormatPr defaultRowHeight="15" x14ac:dyDescent="0.25"/>
  <cols>
    <col min="1" max="1" width="12.85546875" customWidth="1"/>
    <col min="2" max="2" width="24.28515625" customWidth="1"/>
    <col min="3" max="3" width="52.5703125" customWidth="1"/>
    <col min="4" max="4" width="52" customWidth="1"/>
    <col min="5" max="5" width="29.28515625" customWidth="1"/>
    <col min="6" max="6" width="16.5703125" customWidth="1"/>
    <col min="7" max="7" width="18.42578125" customWidth="1"/>
  </cols>
  <sheetData>
    <row r="1" spans="1:14" ht="23.25" thickBot="1" x14ac:dyDescent="0.5">
      <c r="A1" s="159" t="s">
        <v>99</v>
      </c>
    </row>
    <row r="2" spans="1:14" ht="66.75" customHeight="1" thickBot="1" x14ac:dyDescent="0.3">
      <c r="A2" s="115" t="s">
        <v>80</v>
      </c>
      <c r="B2" s="116" t="s">
        <v>81</v>
      </c>
      <c r="C2" s="117" t="s">
        <v>82</v>
      </c>
      <c r="D2" s="117" t="s">
        <v>83</v>
      </c>
      <c r="E2" s="118" t="s">
        <v>84</v>
      </c>
      <c r="F2" s="105"/>
      <c r="G2" s="105"/>
      <c r="H2" s="105"/>
      <c r="I2" s="105"/>
      <c r="J2" s="105"/>
      <c r="K2" s="105"/>
      <c r="L2" s="105"/>
      <c r="M2" s="105"/>
      <c r="N2" s="105"/>
    </row>
    <row r="3" spans="1:14" ht="22.5" x14ac:dyDescent="0.25">
      <c r="A3" s="106" t="s">
        <v>85</v>
      </c>
      <c r="B3" s="107" t="s">
        <v>88</v>
      </c>
      <c r="C3" s="108" t="s">
        <v>95</v>
      </c>
      <c r="D3" s="107" t="s">
        <v>91</v>
      </c>
      <c r="E3" s="109">
        <v>75</v>
      </c>
    </row>
    <row r="4" spans="1:14" ht="22.5" x14ac:dyDescent="0.25">
      <c r="A4" s="106" t="s">
        <v>86</v>
      </c>
      <c r="B4" s="110" t="s">
        <v>89</v>
      </c>
      <c r="C4" s="108" t="s">
        <v>92</v>
      </c>
      <c r="D4" s="110" t="s">
        <v>93</v>
      </c>
      <c r="E4" s="109">
        <v>115</v>
      </c>
    </row>
    <row r="5" spans="1:14" ht="23.25" thickBot="1" x14ac:dyDescent="0.3">
      <c r="A5" s="111" t="s">
        <v>87</v>
      </c>
      <c r="B5" s="112" t="s">
        <v>90</v>
      </c>
      <c r="C5" s="113" t="s">
        <v>94</v>
      </c>
      <c r="D5" s="112" t="s">
        <v>96</v>
      </c>
      <c r="E5" s="114">
        <v>71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Sheet7</vt:lpstr>
      <vt:lpstr>Sheet6</vt:lpstr>
      <vt:lpstr>Sheet2</vt:lpstr>
      <vt:lpstr>Sheet3</vt:lpstr>
      <vt:lpstr>Sheet4</vt:lpstr>
      <vt:lpstr>S2 Table 29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Wilfinger</dc:creator>
  <cp:lastModifiedBy>Piotr</cp:lastModifiedBy>
  <dcterms:created xsi:type="dcterms:W3CDTF">2016-01-27T19:12:59Z</dcterms:created>
  <dcterms:modified xsi:type="dcterms:W3CDTF">2016-01-29T15:37:50Z</dcterms:modified>
</cp:coreProperties>
</file>